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ramètres" sheetId="1" state="visible" r:id="rId1"/>
    <sheet xmlns:r="http://schemas.openxmlformats.org/officeDocument/2006/relationships" name="Amortissement" sheetId="2" state="visible" r:id="rId2"/>
    <sheet xmlns:r="http://schemas.openxmlformats.org/officeDocument/2006/relationships" name="Synthèse" sheetId="3" state="visible" r:id="rId3"/>
    <sheet xmlns:r="http://schemas.openxmlformats.org/officeDocument/2006/relationships" name="Mode d'emploi" sheetId="4" state="visible" r:id="rId4"/>
  </sheets>
  <definedNames>
    <definedName name="_xlnm._FilterDatabase" localSheetId="1" hidden="1">'Amortissement'!$A$2:$L$2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 ##0.00 &quot;€&quot;"/>
    <numFmt numFmtId="165" formatCode="# ##0"/>
    <numFmt numFmtId="166" formatCode="yyyy-mm-dd"/>
    <numFmt numFmtId="167" formatCode="DD/MM/YYYY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DC2626"/>
      <sz val="10"/>
    </font>
    <font>
      <name val="Calibri"/>
      <color rgb="007F1D1D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64" fontId="5" fillId="5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/>
    </xf>
    <xf numFmtId="10" fontId="5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67" fontId="5" fillId="5" borderId="1" applyAlignment="1" pivotButton="0" quotePrefix="0" xfId="0">
      <alignment horizontal="right" vertical="center"/>
    </xf>
    <xf numFmtId="49" fontId="5" fillId="5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167" fontId="5" fillId="4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right" vertical="center"/>
    </xf>
    <xf numFmtId="10" fontId="5" fillId="4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/>
    </xf>
    <xf numFmtId="167" fontId="5" fillId="6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right" vertical="center"/>
    </xf>
    <xf numFmtId="10" fontId="5" fillId="6" borderId="1" applyAlignment="1" pivotButton="0" quotePrefix="0" xfId="0">
      <alignment horizontal="right" vertical="center"/>
    </xf>
    <xf numFmtId="164" fontId="2" fillId="3" borderId="1" applyAlignment="1" pivotButton="0" quotePrefix="0" xfId="0">
      <alignment horizontal="right" vertical="center"/>
    </xf>
    <xf numFmtId="0" fontId="2" fillId="3" borderId="1" pivotButton="0" quotePrefix="0" xfId="0"/>
    <xf numFmtId="0" fontId="0" fillId="4" borderId="0" pivotButton="0" quotePrefix="0" xfId="0"/>
    <xf numFmtId="0" fontId="2" fillId="3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5" fillId="6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5" fillId="4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/>
    </xf>
    <xf numFmtId="0" fontId="0" fillId="7" borderId="1" pivotButton="0" quotePrefix="0" xfId="0"/>
    <xf numFmtId="0" fontId="7" fillId="7" borderId="1" applyAlignment="1" pivotButton="0" quotePrefix="0" xfId="0">
      <alignment horizontal="left" vertical="center"/>
    </xf>
  </cellXfs>
  <cellStyles count="1">
    <cellStyle name="Normal" xfId="0" builtinId="0" hidden="0"/>
  </cellStyles>
  <dxfs count="1"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capital restant dû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'Synthèse'!B13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'Synthèse'!$A$14:$A$23</f>
            </numRef>
          </cat>
          <val>
            <numRef>
              <f>'Synthèse'!$B$14:$B$23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Échéance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Capital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Intérêts / Capital amorti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'Synthèse'!C13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'Synthèse'!$A$14:$A$23</f>
            </numRef>
          </cat>
          <val>
            <numRef>
              <f>'Synthèse'!$C$14:$C$23</f>
            </numRef>
          </val>
        </ser>
        <ser>
          <idx val="1"/>
          <order val="1"/>
          <tx>
            <strRef>
              <f>'Synthèse'!D13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'Synthèse'!$A$14:$A$23</f>
            </numRef>
          </cat>
          <val>
            <numRef>
              <f>'Synthèse'!$D$14:$D$23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Échéance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coût total du crédit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6366F1"/>
              </a:solidFill>
              <a:ln xmlns:a="http://schemas.openxmlformats.org/drawingml/2006/main">
                <a:prstDash val="solid"/>
              </a:ln>
            </spPr>
          </dPt>
          <cat>
            <numRef>
              <f>'Synthèse'!$A$27:$A$30</f>
            </numRef>
          </cat>
          <val>
            <numRef>
              <f>'Synthèse'!$B$27:$B$30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5</col>
      <colOff>0</colOff>
      <row>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24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5</col>
      <colOff>0</colOff>
      <row>44</row>
      <rowOff>0</rowOff>
    </from>
    <ext cx="576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</cols>
  <sheetData>
    <row r="1" ht="30" customHeight="1">
      <c r="A1" s="1" t="inlineStr">
        <is>
          <t>Tableau d'Amortissement — Crédit Immobilier</t>
        </is>
      </c>
    </row>
    <row r="2">
      <c r="A2" s="2" t="inlineStr">
        <is>
          <t>Pierre Martin — Lyon — Simulateur au 01/06/2026</t>
        </is>
      </c>
    </row>
    <row r="3">
      <c r="A3" s="3" t="inlineStr">
        <is>
          <t>Paramètre</t>
        </is>
      </c>
      <c r="B3" s="3" t="inlineStr">
        <is>
          <t>Valeur</t>
        </is>
      </c>
    </row>
    <row r="4">
      <c r="A4" s="4" t="inlineStr">
        <is>
          <t>Montant emprunté</t>
        </is>
      </c>
      <c r="B4" s="5" t="n">
        <v>250000</v>
      </c>
    </row>
    <row r="5">
      <c r="A5" s="6" t="inlineStr">
        <is>
          <t>Taux nominal annuel</t>
        </is>
      </c>
      <c r="B5" s="7" t="n">
        <v>0.0365</v>
      </c>
    </row>
    <row r="6">
      <c r="A6" s="4" t="inlineStr">
        <is>
          <t>Durée du prêt (années)</t>
        </is>
      </c>
      <c r="B6" s="8" t="n">
        <v>20</v>
      </c>
    </row>
    <row r="7">
      <c r="A7" s="6" t="inlineStr">
        <is>
          <t>Durée du prêt (mois)</t>
        </is>
      </c>
      <c r="B7" s="8">
        <f>B6*12</f>
        <v/>
      </c>
    </row>
    <row r="8">
      <c r="A8" s="4" t="inlineStr">
        <is>
          <t>Date de déblocage</t>
        </is>
      </c>
      <c r="B8" s="9" t="n">
        <v>46068</v>
      </c>
    </row>
    <row r="9">
      <c r="A9" s="6" t="inlineStr">
        <is>
          <t>Assurance emprunteur mensuelle</t>
        </is>
      </c>
      <c r="B9" s="5" t="n">
        <v>36</v>
      </c>
    </row>
    <row r="10">
      <c r="A10" s="4" t="inlineStr">
        <is>
          <t>Frais de dossier</t>
        </is>
      </c>
      <c r="B10" s="5" t="n">
        <v>1500</v>
      </c>
    </row>
    <row r="11">
      <c r="A11" s="6" t="inlineStr">
        <is>
          <t>TAEG estimé</t>
        </is>
      </c>
      <c r="B11" s="7" t="n">
        <v>0.0382</v>
      </c>
    </row>
    <row r="12">
      <c r="A12" s="4" t="inlineStr">
        <is>
          <t>Type de remboursement</t>
        </is>
      </c>
      <c r="B12" s="10" t="inlineStr">
        <is>
          <t>Amortissable</t>
        </is>
      </c>
    </row>
    <row r="13">
      <c r="A13" s="6" t="inlineStr">
        <is>
          <t>Mensualité hors assurance</t>
        </is>
      </c>
      <c r="B13" s="5">
        <f>PMT(B5/12;B7;-B4)</f>
        <v/>
      </c>
    </row>
    <row r="15">
      <c r="A15" s="2" t="inlineStr">
        <is>
          <t>Récapitulatif du coût du crédit</t>
        </is>
      </c>
    </row>
    <row r="16">
      <c r="A16" s="4" t="inlineStr">
        <is>
          <t>Total intérêts payés</t>
        </is>
      </c>
      <c r="B16" s="5">
        <f>SOMME(Amortissement!E2:E241)</f>
        <v/>
      </c>
    </row>
    <row r="17">
      <c r="A17" s="6" t="inlineStr">
        <is>
          <t>Total assurance payée</t>
        </is>
      </c>
      <c r="B17" s="5">
        <f>SOMME(Amortissement!G2:G241)</f>
        <v/>
      </c>
    </row>
    <row r="18">
      <c r="A18" s="4" t="inlineStr">
        <is>
          <t>Total frais de dossier</t>
        </is>
      </c>
      <c r="B18" s="5">
        <f>B10</f>
        <v/>
      </c>
    </row>
    <row r="19">
      <c r="A19" s="6" t="inlineStr">
        <is>
          <t>Coût total du crédit</t>
        </is>
      </c>
      <c r="B19" s="5">
        <f>B16+B17+B18</f>
        <v/>
      </c>
    </row>
    <row r="20">
      <c r="A20" s="4" t="inlineStr">
        <is>
          <t>Mensualité totale (avec assurance)</t>
        </is>
      </c>
      <c r="B20" s="5">
        <f>B13+B9</f>
        <v/>
      </c>
    </row>
  </sheetData>
  <mergeCells count="3">
    <mergeCell ref="A1:B1"/>
    <mergeCell ref="A2:B2"/>
    <mergeCell ref="A15:B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22" customWidth="1" min="3" max="3"/>
    <col width="22" customWidth="1" min="4" max="4"/>
    <col width="16" customWidth="1" min="5" max="5"/>
    <col width="18" customWidth="1" min="6" max="6"/>
    <col width="14" customWidth="1" min="7" max="7"/>
    <col width="20" customWidth="1" min="8" max="8"/>
    <col width="22" customWidth="1" min="9" max="9"/>
    <col width="18" customWidth="1" min="10" max="10"/>
    <col width="16" customWidth="1" min="11" max="11"/>
    <col width="14" customWidth="1" min="12" max="12"/>
  </cols>
  <sheetData>
    <row r="1" ht="28" customHeight="1">
      <c r="A1" s="1" t="inlineStr">
        <is>
          <t>Tableau d'Amortissement Mensuel — Crédit Immobilier</t>
        </is>
      </c>
    </row>
    <row r="2">
      <c r="A2" s="3" t="inlineStr">
        <is>
          <t>N° Échéance</t>
        </is>
      </c>
      <c r="B2" s="3" t="inlineStr">
        <is>
          <t>Date d'échéance</t>
        </is>
      </c>
      <c r="C2" s="3" t="inlineStr">
        <is>
          <t>Capital dû début</t>
        </is>
      </c>
      <c r="D2" s="3" t="inlineStr">
        <is>
          <t>Mensualité HT assur.</t>
        </is>
      </c>
      <c r="E2" s="3" t="inlineStr">
        <is>
          <t>Intérêts</t>
        </is>
      </c>
      <c r="F2" s="3" t="inlineStr">
        <is>
          <t>Capital amorti</t>
        </is>
      </c>
      <c r="G2" s="3" t="inlineStr">
        <is>
          <t>Assurance</t>
        </is>
      </c>
      <c r="H2" s="3" t="inlineStr">
        <is>
          <t>Mensualité totale</t>
        </is>
      </c>
      <c r="I2" s="3" t="inlineStr">
        <is>
          <t>Capital restant fin</t>
        </is>
      </c>
      <c r="J2" s="3" t="inlineStr">
        <is>
          <t>Part intérêts (%)</t>
        </is>
      </c>
      <c r="K2" s="3" t="inlineStr">
        <is>
          <t>Part capital (%)</t>
        </is>
      </c>
      <c r="L2" s="3" t="inlineStr">
        <is>
          <t>Statut</t>
        </is>
      </c>
    </row>
    <row r="3">
      <c r="A3" s="11" t="n">
        <v>1</v>
      </c>
      <c r="B3" s="12" t="n">
        <v>46096</v>
      </c>
      <c r="C3" s="13" t="n">
        <v>250000</v>
      </c>
      <c r="D3" s="13" t="n">
        <v>1469.24</v>
      </c>
      <c r="E3" s="13" t="n">
        <v>760.42</v>
      </c>
      <c r="F3" s="13" t="n">
        <v>708.83</v>
      </c>
      <c r="G3" s="13" t="n">
        <v>36</v>
      </c>
      <c r="H3" s="13" t="n">
        <v>1505.24</v>
      </c>
      <c r="I3" s="13" t="n">
        <v>249291.17</v>
      </c>
      <c r="J3" s="14" t="n">
        <v>0.52</v>
      </c>
      <c r="K3" s="14" t="n">
        <v>0.48</v>
      </c>
      <c r="L3" s="11" t="inlineStr">
        <is>
          <t>En cours</t>
        </is>
      </c>
    </row>
    <row r="4">
      <c r="A4" s="15" t="n">
        <v>2</v>
      </c>
      <c r="B4" s="16" t="n">
        <v>46127</v>
      </c>
      <c r="C4" s="17" t="n">
        <v>249291.17</v>
      </c>
      <c r="D4" s="17" t="n">
        <v>1469.24</v>
      </c>
      <c r="E4" s="17" t="n">
        <v>758.26</v>
      </c>
      <c r="F4" s="17" t="n">
        <v>710.98</v>
      </c>
      <c r="G4" s="17" t="n">
        <v>36</v>
      </c>
      <c r="H4" s="17" t="n">
        <v>1505.24</v>
      </c>
      <c r="I4" s="17" t="n">
        <v>248580.19</v>
      </c>
      <c r="J4" s="18" t="n">
        <v>0.52</v>
      </c>
      <c r="K4" s="18" t="n">
        <v>0.48</v>
      </c>
      <c r="L4" s="15" t="inlineStr">
        <is>
          <t>En cours</t>
        </is>
      </c>
    </row>
    <row r="5">
      <c r="A5" s="11" t="n">
        <v>3</v>
      </c>
      <c r="B5" s="12" t="n">
        <v>46157</v>
      </c>
      <c r="C5" s="13" t="n">
        <v>248580.19</v>
      </c>
      <c r="D5" s="13" t="n">
        <v>1469.24</v>
      </c>
      <c r="E5" s="13" t="n">
        <v>756.1</v>
      </c>
      <c r="F5" s="13" t="n">
        <v>713.14</v>
      </c>
      <c r="G5" s="13" t="n">
        <v>36</v>
      </c>
      <c r="H5" s="13" t="n">
        <v>1505.24</v>
      </c>
      <c r="I5" s="13" t="n">
        <v>247867.05</v>
      </c>
      <c r="J5" s="14" t="n">
        <v>0.51</v>
      </c>
      <c r="K5" s="14" t="n">
        <v>0.49</v>
      </c>
      <c r="L5" s="11" t="inlineStr">
        <is>
          <t>En cours</t>
        </is>
      </c>
    </row>
    <row r="6">
      <c r="A6" s="15" t="n">
        <v>4</v>
      </c>
      <c r="B6" s="16" t="n">
        <v>46188</v>
      </c>
      <c r="C6" s="17" t="n">
        <v>247867.05</v>
      </c>
      <c r="D6" s="17" t="n">
        <v>1469.24</v>
      </c>
      <c r="E6" s="17" t="n">
        <v>753.9299999999999</v>
      </c>
      <c r="F6" s="17" t="n">
        <v>715.3099999999999</v>
      </c>
      <c r="G6" s="17" t="n">
        <v>36</v>
      </c>
      <c r="H6" s="17" t="n">
        <v>1505.24</v>
      </c>
      <c r="I6" s="17" t="n">
        <v>247151.73</v>
      </c>
      <c r="J6" s="18" t="n">
        <v>0.51</v>
      </c>
      <c r="K6" s="18" t="n">
        <v>0.49</v>
      </c>
      <c r="L6" s="15" t="inlineStr">
        <is>
          <t>En cours</t>
        </is>
      </c>
    </row>
    <row r="7">
      <c r="A7" s="11" t="n">
        <v>5</v>
      </c>
      <c r="B7" s="12" t="n">
        <v>46218</v>
      </c>
      <c r="C7" s="13" t="n">
        <v>247151.73</v>
      </c>
      <c r="D7" s="13" t="n">
        <v>1469.24</v>
      </c>
      <c r="E7" s="13" t="n">
        <v>751.75</v>
      </c>
      <c r="F7" s="13" t="n">
        <v>717.49</v>
      </c>
      <c r="G7" s="13" t="n">
        <v>36</v>
      </c>
      <c r="H7" s="13" t="n">
        <v>1505.24</v>
      </c>
      <c r="I7" s="13" t="n">
        <v>246434.24</v>
      </c>
      <c r="J7" s="14" t="n">
        <v>0.51</v>
      </c>
      <c r="K7" s="14" t="n">
        <v>0.49</v>
      </c>
      <c r="L7" s="11" t="inlineStr">
        <is>
          <t>En cours</t>
        </is>
      </c>
    </row>
    <row r="8">
      <c r="A8" s="15" t="n">
        <v>6</v>
      </c>
      <c r="B8" s="16" t="n">
        <v>46249</v>
      </c>
      <c r="C8" s="17" t="n">
        <v>246434.24</v>
      </c>
      <c r="D8" s="17" t="n">
        <v>1469.24</v>
      </c>
      <c r="E8" s="17" t="n">
        <v>749.5700000000001</v>
      </c>
      <c r="F8" s="17" t="n">
        <v>719.67</v>
      </c>
      <c r="G8" s="17" t="n">
        <v>36</v>
      </c>
      <c r="H8" s="17" t="n">
        <v>1505.24</v>
      </c>
      <c r="I8" s="17" t="n">
        <v>245714.57</v>
      </c>
      <c r="J8" s="18" t="n">
        <v>0.51</v>
      </c>
      <c r="K8" s="18" t="n">
        <v>0.49</v>
      </c>
      <c r="L8" s="15" t="inlineStr">
        <is>
          <t>En cours</t>
        </is>
      </c>
    </row>
    <row r="9">
      <c r="A9" s="11" t="n">
        <v>7</v>
      </c>
      <c r="B9" s="12" t="n">
        <v>46280</v>
      </c>
      <c r="C9" s="13" t="n">
        <v>245714.57</v>
      </c>
      <c r="D9" s="13" t="n">
        <v>1469.24</v>
      </c>
      <c r="E9" s="13" t="n">
        <v>747.38</v>
      </c>
      <c r="F9" s="13" t="n">
        <v>721.86</v>
      </c>
      <c r="G9" s="13" t="n">
        <v>36</v>
      </c>
      <c r="H9" s="13" t="n">
        <v>1505.24</v>
      </c>
      <c r="I9" s="13" t="n">
        <v>244992.71</v>
      </c>
      <c r="J9" s="14" t="n">
        <v>0.51</v>
      </c>
      <c r="K9" s="14" t="n">
        <v>0.49</v>
      </c>
      <c r="L9" s="11" t="inlineStr">
        <is>
          <t>En cours</t>
        </is>
      </c>
    </row>
    <row r="10">
      <c r="A10" s="15" t="n">
        <v>8</v>
      </c>
      <c r="B10" s="16" t="n">
        <v>46310</v>
      </c>
      <c r="C10" s="17" t="n">
        <v>244992.71</v>
      </c>
      <c r="D10" s="17" t="n">
        <v>1469.24</v>
      </c>
      <c r="E10" s="17" t="n">
        <v>745.1900000000001</v>
      </c>
      <c r="F10" s="17" t="n">
        <v>724.0599999999999</v>
      </c>
      <c r="G10" s="17" t="n">
        <v>36</v>
      </c>
      <c r="H10" s="17" t="n">
        <v>1505.24</v>
      </c>
      <c r="I10" s="17" t="n">
        <v>244268.65</v>
      </c>
      <c r="J10" s="18" t="n">
        <v>0.51</v>
      </c>
      <c r="K10" s="18" t="n">
        <v>0.49</v>
      </c>
      <c r="L10" s="15" t="inlineStr">
        <is>
          <t>En cours</t>
        </is>
      </c>
    </row>
    <row r="11">
      <c r="A11" s="11" t="n">
        <v>9</v>
      </c>
      <c r="B11" s="12" t="n">
        <v>46341</v>
      </c>
      <c r="C11" s="13" t="n">
        <v>244268.65</v>
      </c>
      <c r="D11" s="13" t="n">
        <v>1469.24</v>
      </c>
      <c r="E11" s="13" t="n">
        <v>742.98</v>
      </c>
      <c r="F11" s="13" t="n">
        <v>726.26</v>
      </c>
      <c r="G11" s="13" t="n">
        <v>36</v>
      </c>
      <c r="H11" s="13" t="n">
        <v>1505.24</v>
      </c>
      <c r="I11" s="13" t="n">
        <v>243542.39</v>
      </c>
      <c r="J11" s="14" t="n">
        <v>0.51</v>
      </c>
      <c r="K11" s="14" t="n">
        <v>0.49</v>
      </c>
      <c r="L11" s="11" t="inlineStr">
        <is>
          <t>En cours</t>
        </is>
      </c>
    </row>
    <row r="12">
      <c r="A12" s="15" t="n">
        <v>10</v>
      </c>
      <c r="B12" s="16" t="n">
        <v>46371</v>
      </c>
      <c r="C12" s="17" t="n">
        <v>243542.39</v>
      </c>
      <c r="D12" s="17" t="n">
        <v>1469.24</v>
      </c>
      <c r="E12" s="17" t="n">
        <v>740.77</v>
      </c>
      <c r="F12" s="17" t="n">
        <v>728.47</v>
      </c>
      <c r="G12" s="17" t="n">
        <v>36</v>
      </c>
      <c r="H12" s="17" t="n">
        <v>1505.24</v>
      </c>
      <c r="I12" s="17" t="n">
        <v>242813.93</v>
      </c>
      <c r="J12" s="18" t="n">
        <v>0.5</v>
      </c>
      <c r="K12" s="18" t="n">
        <v>0.5</v>
      </c>
      <c r="L12" s="15" t="inlineStr">
        <is>
          <t>En cours</t>
        </is>
      </c>
    </row>
    <row r="13">
      <c r="A13" s="2" t="inlineStr">
        <is>
          <t>TOTAUX (240 mois)</t>
        </is>
      </c>
      <c r="D13" s="19">
        <f>SOMME(D3:D12)</f>
        <v/>
      </c>
      <c r="E13" s="19">
        <f>SOMME(E3:E12)</f>
        <v/>
      </c>
      <c r="F13" s="19">
        <f>SOMME(F3:F12)</f>
        <v/>
      </c>
      <c r="G13" s="19">
        <f>SOMME(G3:G12)</f>
        <v/>
      </c>
      <c r="H13" s="19">
        <f>SOMME(H3:H12)</f>
        <v/>
      </c>
      <c r="I13" s="20" t="n"/>
      <c r="J13" s="20" t="n"/>
      <c r="K13" s="20" t="n"/>
      <c r="L13" s="20" t="n"/>
    </row>
  </sheetData>
  <autoFilter ref="A2:L2"/>
  <mergeCells count="2">
    <mergeCell ref="A1:L1"/>
    <mergeCell ref="A13:C13"/>
  </mergeCells>
  <conditionalFormatting sqref="L3:L242">
    <cfRule type="expression" priority="1" dxfId="0" stopIfTrue="1">
      <formula>$L3="Soldé"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30" customWidth="1" min="3" max="3"/>
    <col width="22" customWidth="1" min="4" max="4"/>
  </cols>
  <sheetData>
    <row r="1" ht="28" customHeight="1">
      <c r="A1" s="1" t="inlineStr">
        <is>
          <t>Synthèse Financière — Crédit Immobilier</t>
        </is>
      </c>
    </row>
    <row r="2">
      <c r="A2" s="2" t="inlineStr">
        <is>
          <t>Pierre Martin — Lyon — 250 000 € sur 20 ans à 3,65 %</t>
        </is>
      </c>
    </row>
    <row r="4">
      <c r="A4" s="3" t="inlineStr">
        <is>
          <t>Indicateur</t>
        </is>
      </c>
      <c r="B4" s="3" t="inlineStr">
        <is>
          <t>Valeur</t>
        </is>
      </c>
      <c r="C4" s="3" t="inlineStr">
        <is>
          <t>Indicateur</t>
        </is>
      </c>
      <c r="D4" s="3" t="inlineStr">
        <is>
          <t>Valeur</t>
        </is>
      </c>
    </row>
    <row r="5">
      <c r="A5" s="4" t="inlineStr">
        <is>
          <t>Montant emprunté</t>
        </is>
      </c>
      <c r="B5" s="5">
        <f>Paramètres!B4</f>
        <v/>
      </c>
      <c r="C5" s="4" t="inlineStr">
        <is>
          <t>Total intérêts payés</t>
        </is>
      </c>
      <c r="D5" s="5">
        <f>Paramètres!B16</f>
        <v/>
      </c>
    </row>
    <row r="6">
      <c r="A6" s="6" t="inlineStr">
        <is>
          <t>Taux nominal annuel</t>
        </is>
      </c>
      <c r="B6" s="7">
        <f>Paramètres!B5</f>
        <v/>
      </c>
      <c r="C6" s="6" t="inlineStr">
        <is>
          <t>Total assurance payée</t>
        </is>
      </c>
      <c r="D6" s="5">
        <f>Paramètres!B17</f>
        <v/>
      </c>
    </row>
    <row r="7">
      <c r="A7" s="4" t="inlineStr">
        <is>
          <t>Durée (mois)</t>
        </is>
      </c>
      <c r="B7" s="8">
        <f>Paramètres!B7</f>
        <v/>
      </c>
      <c r="C7" s="4" t="inlineStr">
        <is>
          <t>Frais de dossier</t>
        </is>
      </c>
      <c r="D7" s="5">
        <f>Paramètres!B18</f>
        <v/>
      </c>
    </row>
    <row r="8">
      <c r="A8" s="6" t="inlineStr">
        <is>
          <t>Mensualité hors assurance</t>
        </is>
      </c>
      <c r="B8" s="5">
        <f>Paramètres!B13</f>
        <v/>
      </c>
      <c r="C8" s="6" t="inlineStr">
        <is>
          <t>Coût total du crédit</t>
        </is>
      </c>
      <c r="D8" s="5">
        <f>Paramètres!B19</f>
        <v/>
      </c>
    </row>
    <row r="9">
      <c r="A9" s="4" t="inlineStr">
        <is>
          <t>Assurance mensuelle</t>
        </is>
      </c>
      <c r="B9" s="5">
        <f>Paramètres!B9</f>
        <v/>
      </c>
      <c r="C9" s="4" t="inlineStr">
        <is>
          <t>Échéances payées (10 affiché)</t>
        </is>
      </c>
      <c r="D9" s="8">
        <f>NB.SI(Amortissement!L3:L242;"Soldé")</f>
        <v/>
      </c>
    </row>
    <row r="10">
      <c r="A10" s="6" t="inlineStr">
        <is>
          <t>Mensualité totale</t>
        </is>
      </c>
      <c r="B10" s="5">
        <f>Paramètres!B20</f>
        <v/>
      </c>
      <c r="C10" s="6" t="inlineStr">
        <is>
          <t>Statut crédit</t>
        </is>
      </c>
      <c r="D10" s="10">
        <f>SI(Amortissement!I12&lt;=0;"Crédit soldé";"Crédit en cours")</f>
        <v/>
      </c>
    </row>
    <row r="12">
      <c r="A12" s="2" t="inlineStr">
        <is>
          <t>Données graphiques (10 premières échéances)</t>
        </is>
      </c>
    </row>
    <row r="13">
      <c r="A13" s="3" t="inlineStr">
        <is>
          <t>Échéance</t>
        </is>
      </c>
      <c r="B13" s="3" t="inlineStr">
        <is>
          <t>Capital restant</t>
        </is>
      </c>
      <c r="C13" s="3" t="inlineStr">
        <is>
          <t>Intérêts</t>
        </is>
      </c>
      <c r="D13" s="3" t="inlineStr">
        <is>
          <t>Capital amorti</t>
        </is>
      </c>
    </row>
    <row r="14">
      <c r="A14" s="11" t="n">
        <v>1</v>
      </c>
      <c r="B14" s="13" t="n">
        <v>249291.17</v>
      </c>
      <c r="C14" s="13" t="n">
        <v>760.42</v>
      </c>
      <c r="D14" s="13" t="n">
        <v>708.83</v>
      </c>
    </row>
    <row r="15">
      <c r="A15" s="15" t="n">
        <v>2</v>
      </c>
      <c r="B15" s="17" t="n">
        <v>248580.19</v>
      </c>
      <c r="C15" s="17" t="n">
        <v>758.26</v>
      </c>
      <c r="D15" s="17" t="n">
        <v>710.98</v>
      </c>
    </row>
    <row r="16">
      <c r="A16" s="11" t="n">
        <v>3</v>
      </c>
      <c r="B16" s="13" t="n">
        <v>247867.05</v>
      </c>
      <c r="C16" s="13" t="n">
        <v>756.1</v>
      </c>
      <c r="D16" s="13" t="n">
        <v>713.14</v>
      </c>
    </row>
    <row r="17">
      <c r="A17" s="15" t="n">
        <v>4</v>
      </c>
      <c r="B17" s="17" t="n">
        <v>247151.73</v>
      </c>
      <c r="C17" s="17" t="n">
        <v>753.9299999999999</v>
      </c>
      <c r="D17" s="17" t="n">
        <v>715.3099999999999</v>
      </c>
    </row>
    <row r="18">
      <c r="A18" s="11" t="n">
        <v>5</v>
      </c>
      <c r="B18" s="13" t="n">
        <v>246434.24</v>
      </c>
      <c r="C18" s="13" t="n">
        <v>751.75</v>
      </c>
      <c r="D18" s="13" t="n">
        <v>717.49</v>
      </c>
    </row>
    <row r="19">
      <c r="A19" s="15" t="n">
        <v>6</v>
      </c>
      <c r="B19" s="17" t="n">
        <v>245714.57</v>
      </c>
      <c r="C19" s="17" t="n">
        <v>749.5700000000001</v>
      </c>
      <c r="D19" s="17" t="n">
        <v>719.67</v>
      </c>
    </row>
    <row r="20">
      <c r="A20" s="11" t="n">
        <v>7</v>
      </c>
      <c r="B20" s="13" t="n">
        <v>244992.71</v>
      </c>
      <c r="C20" s="13" t="n">
        <v>747.38</v>
      </c>
      <c r="D20" s="13" t="n">
        <v>721.86</v>
      </c>
    </row>
    <row r="21">
      <c r="A21" s="15" t="n">
        <v>8</v>
      </c>
      <c r="B21" s="17" t="n">
        <v>244268.65</v>
      </c>
      <c r="C21" s="17" t="n">
        <v>745.1900000000001</v>
      </c>
      <c r="D21" s="17" t="n">
        <v>724.0599999999999</v>
      </c>
    </row>
    <row r="22">
      <c r="A22" s="11" t="n">
        <v>9</v>
      </c>
      <c r="B22" s="13" t="n">
        <v>243542.39</v>
      </c>
      <c r="C22" s="13" t="n">
        <v>742.98</v>
      </c>
      <c r="D22" s="13" t="n">
        <v>726.26</v>
      </c>
    </row>
    <row r="23">
      <c r="A23" s="15" t="n">
        <v>10</v>
      </c>
      <c r="B23" s="17" t="n">
        <v>242813.93</v>
      </c>
      <c r="C23" s="17" t="n">
        <v>740.77</v>
      </c>
      <c r="D23" s="17" t="n">
        <v>728.47</v>
      </c>
    </row>
    <row r="26">
      <c r="A26" s="2" t="inlineStr">
        <is>
          <t>Répartition du coût total</t>
        </is>
      </c>
    </row>
    <row r="27">
      <c r="A27" s="4" t="inlineStr">
        <is>
          <t>Capital</t>
        </is>
      </c>
      <c r="B27" s="5" t="n">
        <v>250000</v>
      </c>
    </row>
    <row r="28">
      <c r="A28" s="6" t="inlineStr">
        <is>
          <t>Intérêts</t>
        </is>
      </c>
      <c r="B28" s="5">
        <f>Paramètres!B16</f>
        <v/>
      </c>
    </row>
    <row r="29">
      <c r="A29" s="4" t="inlineStr">
        <is>
          <t>Assurance</t>
        </is>
      </c>
      <c r="B29" s="5">
        <f>Paramètres!B17</f>
        <v/>
      </c>
    </row>
    <row r="30">
      <c r="A30" s="6" t="inlineStr">
        <is>
          <t>Frais</t>
        </is>
      </c>
      <c r="B30" s="5">
        <f>Paramètres!B18</f>
        <v/>
      </c>
    </row>
  </sheetData>
  <mergeCells count="4">
    <mergeCell ref="A1:D1"/>
    <mergeCell ref="A2:D2"/>
    <mergeCell ref="A12:D12"/>
    <mergeCell ref="A26:B2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3"/>
  <sheetViews>
    <sheetView workbookViewId="0">
      <selection activeCell="A1" sqref="A1"/>
    </sheetView>
  </sheetViews>
  <sheetFormatPr baseColWidth="8" defaultRowHeight="15"/>
  <cols>
    <col width="30" customWidth="1" min="1" max="1"/>
    <col width="2" customWidth="1" min="2" max="2"/>
    <col width="72" customWidth="1" min="3" max="3"/>
  </cols>
  <sheetData>
    <row r="1" ht="30" customHeight="1">
      <c r="A1" s="1" t="inlineStr">
        <is>
          <t>Mode d'emploi — Tableau d'Amortissement Crédit Immobilier</t>
        </is>
      </c>
    </row>
    <row r="2">
      <c r="A2" s="21" t="inlineStr"/>
      <c r="B2" s="21" t="n"/>
      <c r="C2" s="21" t="inlineStr"/>
    </row>
    <row r="3">
      <c r="A3" s="22" t="inlineStr">
        <is>
          <t>ÉTAPES DE SAISIE</t>
        </is>
      </c>
    </row>
    <row r="4">
      <c r="A4" s="23" t="inlineStr">
        <is>
          <t>1.</t>
        </is>
      </c>
      <c r="B4" s="24" t="n"/>
      <c r="C4" s="25" t="inlineStr">
        <is>
          <t>Ouvrez la feuille « Paramètres » et modifiez les cellules jaunes (fond jaune pâle).</t>
        </is>
      </c>
    </row>
    <row r="5">
      <c r="A5" s="26" t="inlineStr">
        <is>
          <t>2.</t>
        </is>
      </c>
      <c r="B5" s="27" t="n"/>
      <c r="C5" s="28" t="inlineStr">
        <is>
          <t>Renseignez : Montant emprunté, Taux nominal annuel, Durée (années), Date de déblocage, Assurance mensuelle, Frais de dossier.</t>
        </is>
      </c>
    </row>
    <row r="6">
      <c r="A6" s="23" t="inlineStr">
        <is>
          <t>3.</t>
        </is>
      </c>
      <c r="B6" s="24" t="n"/>
      <c r="C6" s="25" t="inlineStr">
        <is>
          <t>La Mensualité hors assurance se calcule automatiquement via la formule PMT.</t>
        </is>
      </c>
    </row>
    <row r="7">
      <c r="A7" s="26" t="inlineStr">
        <is>
          <t>4.</t>
        </is>
      </c>
      <c r="B7" s="27" t="n"/>
      <c r="C7" s="28" t="inlineStr">
        <is>
          <t>Vérifiez la feuille « Amortissement » : les 10 premières lignes sont pré-remplies en exemple.</t>
        </is>
      </c>
    </row>
    <row r="8">
      <c r="A8" s="23" t="inlineStr">
        <is>
          <t>5.</t>
        </is>
      </c>
      <c r="B8" s="24" t="n"/>
      <c r="C8" s="25" t="inlineStr">
        <is>
          <t>La feuille « Synthèse » présente les indicateurs clés et les graphiques automatiquement mis à jour.</t>
        </is>
      </c>
    </row>
    <row r="9">
      <c r="A9" s="21" t="inlineStr"/>
      <c r="B9" s="21" t="n"/>
      <c r="C9" s="21" t="inlineStr"/>
    </row>
    <row r="10">
      <c r="A10" s="22" t="inlineStr">
        <is>
          <t>CONVENTIONS FRANÇAISES</t>
        </is>
      </c>
    </row>
    <row r="11">
      <c r="A11" s="26" t="inlineStr">
        <is>
          <t>Dates :</t>
        </is>
      </c>
      <c r="B11" s="27" t="n"/>
      <c r="C11" s="28" t="inlineStr">
        <is>
          <t>Format JJ/MM/AAAA (ex. : 15/02/2026)</t>
        </is>
      </c>
    </row>
    <row r="12">
      <c r="A12" s="23" t="inlineStr">
        <is>
          <t>Séparateur de formule :</t>
        </is>
      </c>
      <c r="B12" s="24" t="n"/>
      <c r="C12" s="25" t="inlineStr">
        <is>
          <t>Point-virgule ( ; ) — ex. : =SOMME(A1;B1) ou =SI(A1&gt;0;"Oui";"Non")</t>
        </is>
      </c>
    </row>
    <row r="13">
      <c r="A13" s="26" t="inlineStr">
        <is>
          <t>Devise :</t>
        </is>
      </c>
      <c r="B13" s="27" t="n"/>
      <c r="C13" s="28" t="inlineStr">
        <is>
          <t>Euro (€) — format : 1 234,56 €  (espace = milliers, virgule = décimale)</t>
        </is>
      </c>
    </row>
    <row r="14">
      <c r="A14" s="23" t="inlineStr">
        <is>
          <t>Taux :</t>
        </is>
      </c>
      <c r="B14" s="24" t="n"/>
      <c r="C14" s="25" t="inlineStr">
        <is>
          <t>Exprimé en décimal dans les cellules (ex. : 0,0365 = 3,65 %)</t>
        </is>
      </c>
    </row>
    <row r="15">
      <c r="A15" s="21" t="inlineStr"/>
      <c r="B15" s="21" t="n"/>
      <c r="C15" s="21" t="inlineStr"/>
    </row>
    <row r="16">
      <c r="A16" s="22" t="inlineStr">
        <is>
          <t>EXPLICATIONS DES FORMULES</t>
        </is>
      </c>
    </row>
    <row r="17">
      <c r="A17" s="26" t="inlineStr">
        <is>
          <t>Mensualité (PMT) :</t>
        </is>
      </c>
      <c r="B17" s="27" t="n"/>
      <c r="C17" s="28">
        <f>PMT(taux_annuel/12 ; durée_mois ; -montant_emprunté)  → paiement périodique constant</f>
        <v/>
      </c>
    </row>
    <row r="18">
      <c r="A18" s="23" t="inlineStr">
        <is>
          <t>Intérêts :</t>
        </is>
      </c>
      <c r="B18" s="24" t="n"/>
      <c r="C18" s="25">
        <f>Capital_début × Taux_annuel / 12  → part des intérêts dans chaque échéance</f>
        <v/>
      </c>
    </row>
    <row r="19">
      <c r="A19" s="26" t="inlineStr">
        <is>
          <t>Capital amorti :</t>
        </is>
      </c>
      <c r="B19" s="27" t="n"/>
      <c r="C19" s="28">
        <f>Mensualité_HT_assurance − Intérêts  → part du capital remboursé</f>
        <v/>
      </c>
    </row>
    <row r="20">
      <c r="A20" s="23" t="inlineStr">
        <is>
          <t>Capital restant dû :</t>
        </is>
      </c>
      <c r="B20" s="24" t="n"/>
      <c r="C20" s="25">
        <f>Capital_début − Capital_amorti  → encours restant après chaque mensualité</f>
        <v/>
      </c>
    </row>
    <row r="21">
      <c r="A21" s="26" t="inlineStr">
        <is>
          <t>Statut :</t>
        </is>
      </c>
      <c r="B21" s="27" t="n"/>
      <c r="C21" s="28">
        <f>SI(Capital_restant_fin ≤ 0 ; "Soldé" ; "En cours")</f>
        <v/>
      </c>
    </row>
    <row r="22">
      <c r="A22" s="21" t="inlineStr"/>
      <c r="B22" s="21" t="n"/>
      <c r="C22" s="21" t="inlineStr"/>
    </row>
    <row r="23">
      <c r="A23" s="22" t="inlineStr">
        <is>
          <t>INDICATEURS CLÉS</t>
        </is>
      </c>
    </row>
    <row r="24">
      <c r="A24" s="23" t="inlineStr">
        <is>
          <t>TAEG :</t>
        </is>
      </c>
      <c r="B24" s="24" t="n"/>
      <c r="C24" s="25" t="inlineStr">
        <is>
          <t>Taux Annuel Effectif Global — inclut taux nominal + assurance + frais. Permet de comparer les offres.</t>
        </is>
      </c>
    </row>
    <row r="25">
      <c r="A25" s="26" t="inlineStr">
        <is>
          <t>Taux d'usure :</t>
        </is>
      </c>
      <c r="B25" s="27" t="n"/>
      <c r="C25" s="28" t="inlineStr">
        <is>
          <t>Taux maximum légal fixé par la Banque de France chaque trimestre. Votre TAEG ne doit pas le dépasser.</t>
        </is>
      </c>
    </row>
    <row r="26">
      <c r="A26" s="23" t="inlineStr">
        <is>
          <t>Assurance emprunteur :</t>
        </is>
      </c>
      <c r="B26" s="24" t="n"/>
      <c r="C26" s="25" t="inlineStr">
        <is>
          <t>Garantit le remboursement en cas de décès, invalidité ou incapacité. Negociable depuis la loi Lemoine (2022).</t>
        </is>
      </c>
    </row>
    <row r="27">
      <c r="A27" s="26" t="inlineStr">
        <is>
          <t>Capacité d'endettement :</t>
        </is>
      </c>
      <c r="B27" s="27" t="n"/>
      <c r="C27" s="28" t="inlineStr">
        <is>
          <t>Les mensualités totales ne doivent pas dépasser 35 % des revenus nets (recommandation HCSF).</t>
        </is>
      </c>
    </row>
    <row r="28">
      <c r="A28" s="23" t="inlineStr">
        <is>
          <t>Prélèvement à la source :</t>
        </is>
      </c>
      <c r="B28" s="24" t="n"/>
      <c r="C28" s="25" t="inlineStr">
        <is>
          <t>Les intérêts d'emprunt immobilier locatif sont déductibles des revenus fonciers (hors résidence principale).</t>
        </is>
      </c>
    </row>
    <row r="29">
      <c r="A29" s="21" t="inlineStr"/>
      <c r="B29" s="21" t="n"/>
      <c r="C29" s="21" t="inlineStr"/>
    </row>
    <row r="30">
      <c r="A30" s="22" t="inlineStr">
        <is>
          <t>AVERTISSEMENT</t>
        </is>
      </c>
    </row>
    <row r="31">
      <c r="A31" s="29" t="inlineStr">
        <is>
          <t>⚠</t>
        </is>
      </c>
      <c r="B31" s="30" t="n"/>
      <c r="C31" s="31" t="inlineStr">
        <is>
          <t>Ce fichier est un outil de simulation uniquement. Les calculs sont indicatifs et ne constituent pas un conseil financier.</t>
        </is>
      </c>
    </row>
    <row r="32">
      <c r="A32" s="29" t="inlineStr">
        <is>
          <t>⚠</t>
        </is>
      </c>
      <c r="B32" s="30" t="n"/>
      <c r="C32" s="31" t="inlineStr">
        <is>
          <t>Adaptez toujours les paramètres au contrat réel proposé par votre établissement bancaire.</t>
        </is>
      </c>
    </row>
    <row r="33">
      <c r="A33" s="29" t="inlineStr">
        <is>
          <t>⚠</t>
        </is>
      </c>
      <c r="B33" s="30" t="n"/>
      <c r="C33" s="31" t="inlineStr">
        <is>
          <t>Consultez un conseiller bancaire ou un courtier pour toute décision d'emprunt immobilier.</t>
        </is>
      </c>
    </row>
  </sheetData>
  <mergeCells count="6">
    <mergeCell ref="A1:C1"/>
    <mergeCell ref="A3:C3"/>
    <mergeCell ref="A10:C10"/>
    <mergeCell ref="A16:C16"/>
    <mergeCell ref="A23:C23"/>
    <mergeCell ref="A30:C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2026-06-01T19:25:54Z</dcterms:created>
  <dcterms:modified xmlns:dcterms="http://purl.org/dc/terms/" xmlns:xsi="http://www.w3.org/2001/XMLSchema-instance" xsi:type="dcterms:W3CDTF">2026-06-01T19:25:54Z</dcterms:modified>
</cp:coreProperties>
</file>