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ction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 &amp; 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 ##0,00 &quot;€&quot;"/>
    <numFmt numFmtId="165" formatCode="0,00&quot;%&quot;"/>
    <numFmt numFmtId="166" formatCode="yyyy-mm-dd h:mm:ss"/>
    <numFmt numFmtId="167" formatCode="DD/MM/YYYY"/>
    <numFmt numFmtId="168" formatCode="# ##0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0F766E"/>
      <sz val="11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164" fontId="2" fillId="3" borderId="1" pivotButton="0" quotePrefix="0" xfId="0"/>
    <xf numFmtId="165" fontId="2" fillId="3" borderId="1" pivotButton="0" quotePrefix="0" xfId="0"/>
    <xf numFmtId="0" fontId="3" fillId="4" borderId="1" applyAlignment="1" pivotButton="0" quotePrefix="0" xfId="0">
      <alignment horizontal="center" vertical="center" wrapText="1"/>
    </xf>
    <xf numFmtId="167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164" fontId="6" fillId="3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168" fontId="6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0" fontId="5" fillId="6" borderId="1" pivotButton="0" quotePrefix="0" xfId="0"/>
    <xf numFmtId="0" fontId="4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3" fillId="4" borderId="1" pivotButton="0" quotePrefix="0" xfId="0"/>
    <xf numFmtId="165" fontId="4" fillId="2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22C55E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1"/>
      </font>
      <fill>
        <patternFill patternType="solid">
          <fgColor rgb="00FEE2E2"/>
        </patternFill>
      </fill>
    </dxf>
    <dxf>
      <font>
        <name val="Calibri"/>
        <b val="1"/>
        <color rgb="0022C55E"/>
        <sz val="11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Livret A (2026)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'Synthèse'!B20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'Synthèse'!$A$21:$A$29</f>
            </numRef>
          </cat>
          <val>
            <numRef>
              <f>'Synthèse'!$B$21:$B$29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Versements et Retraits par Mois (2026)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'Synthèse'!C20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'Synthèse'!$A$21:$A$29</f>
            </numRef>
          </cat>
          <val>
            <numRef>
              <f>'Synthèse'!$C$21:$C$29</f>
            </numRef>
          </val>
        </ser>
        <ser>
          <idx val="1"/>
          <order val="1"/>
          <tx>
            <strRef>
              <f>'Synthèse'!D20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'Synthèse'!$A$21:$A$29</f>
            </numRef>
          </cat>
          <val>
            <numRef>
              <f>'Synthèse'!$D$21:$D$29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22" customWidth="1" min="3" max="3"/>
    <col width="18" customWidth="1" min="4" max="4"/>
    <col width="22" customWidth="1" min="5" max="5"/>
    <col width="20" customWidth="1" min="6" max="6"/>
    <col width="20" customWidth="1" min="7" max="7"/>
    <col width="22" customWidth="1" min="8" max="8"/>
    <col width="22" customWidth="1" min="9" max="9"/>
    <col width="30" customWidth="1" min="10" max="10"/>
  </cols>
  <sheetData>
    <row r="1" ht="28" customHeight="1">
      <c r="A1" s="1" t="inlineStr">
        <is>
          <t>SUIVI LIVRET A — JOURNAL DES TRANSACTIONS</t>
        </is>
      </c>
    </row>
    <row r="2">
      <c r="A2" s="2" t="inlineStr">
        <is>
          <t>Solde initial (€)</t>
        </is>
      </c>
      <c r="B2" s="3" t="n">
        <v>3500</v>
      </c>
      <c r="C2" s="2" t="inlineStr">
        <is>
          <t>Plafond (€)</t>
        </is>
      </c>
      <c r="D2" s="3" t="n">
        <v>22950</v>
      </c>
      <c r="E2" s="2" t="inlineStr">
        <is>
          <t>Taux Livret A (%)</t>
        </is>
      </c>
      <c r="F2" s="4" t="n">
        <v>3</v>
      </c>
    </row>
    <row r="3" ht="35" customHeight="1">
      <c r="A3" s="5" t="inlineStr">
        <is>
          <t>Date</t>
        </is>
      </c>
      <c r="B3" s="5" t="inlineStr">
        <is>
          <t>Libellé</t>
        </is>
      </c>
      <c r="C3" s="5" t="inlineStr">
        <is>
          <t>Type d'opération</t>
        </is>
      </c>
      <c r="D3" s="5" t="inlineStr">
        <is>
          <t>Banque</t>
        </is>
      </c>
      <c r="E3" s="5" t="inlineStr">
        <is>
          <t>Origine / Compte</t>
        </is>
      </c>
      <c r="F3" s="5" t="inlineStr">
        <is>
          <t>Montant déposé (€)</t>
        </is>
      </c>
      <c r="G3" s="5" t="inlineStr">
        <is>
          <t>Montant retiré (€)</t>
        </is>
      </c>
      <c r="H3" s="5" t="inlineStr">
        <is>
          <t>Solde après op. (€)</t>
        </is>
      </c>
      <c r="I3" s="5" t="inlineStr">
        <is>
          <t>Intérêts cumulés (€)</t>
        </is>
      </c>
      <c r="J3" s="5" t="inlineStr">
        <is>
          <t>Commentaire</t>
        </is>
      </c>
    </row>
    <row r="4">
      <c r="A4" s="6" t="n">
        <v>46023</v>
      </c>
      <c r="B4" s="7" t="inlineStr">
        <is>
          <t>Versement initial Pierre Martin</t>
        </is>
      </c>
      <c r="C4" s="8" t="inlineStr">
        <is>
          <t>Virement ponctuel</t>
        </is>
      </c>
      <c r="D4" s="7" t="inlineStr">
        <is>
          <t>Crédit Agricole</t>
        </is>
      </c>
      <c r="E4" s="7" t="inlineStr">
        <is>
          <t>Compte courant Paris</t>
        </is>
      </c>
      <c r="F4" s="9" t="n">
        <v>500</v>
      </c>
      <c r="G4" s="9" t="n"/>
      <c r="H4" s="10">
        <f>$B$2+F4-G4</f>
        <v/>
      </c>
      <c r="I4" s="10">
        <f>SI(C4="Intérêts annuels";F4;0)</f>
        <v/>
      </c>
      <c r="J4" s="7" t="inlineStr"/>
    </row>
    <row r="5">
      <c r="A5" s="6" t="n">
        <v>46037</v>
      </c>
      <c r="B5" s="7" t="inlineStr">
        <is>
          <t>Virement auto Marie Dubois</t>
        </is>
      </c>
      <c r="C5" s="8" t="inlineStr">
        <is>
          <t>Virement automatique</t>
        </is>
      </c>
      <c r="D5" s="7" t="inlineStr">
        <is>
          <t>BNP Paribas</t>
        </is>
      </c>
      <c r="E5" s="7" t="inlineStr">
        <is>
          <t>Compte épargne Lyon</t>
        </is>
      </c>
      <c r="F5" s="9" t="n">
        <v>150</v>
      </c>
      <c r="G5" s="9" t="n"/>
      <c r="H5" s="11">
        <f>H4+F5-G5</f>
        <v/>
      </c>
      <c r="I5" s="11">
        <f>I4+SI(C5="Intérêts annuels";F5;0)</f>
        <v/>
      </c>
      <c r="J5" s="7" t="inlineStr"/>
    </row>
    <row r="6">
      <c r="A6" s="6" t="n">
        <v>46056</v>
      </c>
      <c r="B6" s="7" t="inlineStr">
        <is>
          <t>Retrait Julien Bernard</t>
        </is>
      </c>
      <c r="C6" s="8" t="inlineStr">
        <is>
          <t>Retrait exceptionnel</t>
        </is>
      </c>
      <c r="D6" s="7" t="inlineStr">
        <is>
          <t>Société Générale</t>
        </is>
      </c>
      <c r="E6" s="7" t="inlineStr">
        <is>
          <t>Livret A Marseille</t>
        </is>
      </c>
      <c r="F6" s="9" t="n"/>
      <c r="G6" s="9" t="n">
        <v>60</v>
      </c>
      <c r="H6" s="10">
        <f>H5+F6-G6</f>
        <v/>
      </c>
      <c r="I6" s="10">
        <f>I5+SI(C6="Intérêts annuels";F6;0)</f>
        <v/>
      </c>
      <c r="J6" s="7" t="inlineStr">
        <is>
          <t>Dépense imprévue</t>
        </is>
      </c>
    </row>
    <row r="7">
      <c r="A7" s="6" t="n">
        <v>46073</v>
      </c>
      <c r="B7" s="7" t="inlineStr">
        <is>
          <t>Versement Sophie Leroy</t>
        </is>
      </c>
      <c r="C7" s="8" t="inlineStr">
        <is>
          <t>Versement reçu</t>
        </is>
      </c>
      <c r="D7" s="7" t="inlineStr">
        <is>
          <t>LCL</t>
        </is>
      </c>
      <c r="E7" s="7" t="inlineStr">
        <is>
          <t>Compte courant Toulouse</t>
        </is>
      </c>
      <c r="F7" s="9" t="n">
        <v>300</v>
      </c>
      <c r="G7" s="9" t="n"/>
      <c r="H7" s="11">
        <f>H6+F7-G7</f>
        <v/>
      </c>
      <c r="I7" s="11">
        <f>I6+SI(C7="Intérêts annuels";F7;0)</f>
        <v/>
      </c>
      <c r="J7" s="7" t="inlineStr"/>
    </row>
    <row r="8">
      <c r="A8" s="6" t="n">
        <v>46091</v>
      </c>
      <c r="B8" s="7" t="inlineStr">
        <is>
          <t>Virement auto Nicolas Moreau</t>
        </is>
      </c>
      <c r="C8" s="8" t="inlineStr">
        <is>
          <t>Virement automatique</t>
        </is>
      </c>
      <c r="D8" s="7" t="inlineStr">
        <is>
          <t>Caisse d'Épargne</t>
        </is>
      </c>
      <c r="E8" s="7" t="inlineStr">
        <is>
          <t>Compte courant Bordeaux</t>
        </is>
      </c>
      <c r="F8" s="9" t="n">
        <v>80</v>
      </c>
      <c r="G8" s="9" t="n"/>
      <c r="H8" s="10">
        <f>H7+F8-G8</f>
        <v/>
      </c>
      <c r="I8" s="10">
        <f>I7+SI(C8="Intérêts annuels";F8;0)</f>
        <v/>
      </c>
      <c r="J8" s="7" t="inlineStr"/>
    </row>
    <row r="9">
      <c r="A9" s="6" t="n">
        <v>46106</v>
      </c>
      <c r="B9" s="7" t="inlineStr">
        <is>
          <t>Retrait Camille Petit</t>
        </is>
      </c>
      <c r="C9" s="8" t="inlineStr">
        <is>
          <t>Retrait exceptionnel</t>
        </is>
      </c>
      <c r="D9" s="7" t="inlineStr">
        <is>
          <t>La Banque Postale</t>
        </is>
      </c>
      <c r="E9" s="7" t="inlineStr">
        <is>
          <t>Livret A Nantes</t>
        </is>
      </c>
      <c r="F9" s="9" t="n"/>
      <c r="G9" s="9" t="n">
        <v>120</v>
      </c>
      <c r="H9" s="11">
        <f>H8+F9-G9</f>
        <v/>
      </c>
      <c r="I9" s="11">
        <f>I8+SI(C9="Intérêts annuels";F9;0)</f>
        <v/>
      </c>
      <c r="J9" s="7" t="inlineStr">
        <is>
          <t>Achat équipement</t>
        </is>
      </c>
    </row>
    <row r="10">
      <c r="A10" s="6" t="n">
        <v>46127</v>
      </c>
      <c r="B10" s="7" t="inlineStr">
        <is>
          <t>Versement Laura Robert</t>
        </is>
      </c>
      <c r="C10" s="8" t="inlineStr">
        <is>
          <t>Virement ponctuel</t>
        </is>
      </c>
      <c r="D10" s="7" t="inlineStr">
        <is>
          <t>Crédit Mutuel</t>
        </is>
      </c>
      <c r="E10" s="7" t="inlineStr">
        <is>
          <t>Compte courant Lille</t>
        </is>
      </c>
      <c r="F10" s="9" t="n">
        <v>250</v>
      </c>
      <c r="G10" s="9" t="n"/>
      <c r="H10" s="10">
        <f>H9+F10-G10</f>
        <v/>
      </c>
      <c r="I10" s="10">
        <f>I9+SI(C10="Intérêts annuels";F10;0)</f>
        <v/>
      </c>
      <c r="J10" s="7" t="inlineStr"/>
    </row>
    <row r="11">
      <c r="A11" s="6" t="n">
        <v>46174</v>
      </c>
      <c r="B11" s="7" t="inlineStr">
        <is>
          <t>Versement Thomas Richard</t>
        </is>
      </c>
      <c r="C11" s="8" t="inlineStr">
        <is>
          <t>Virement automatique</t>
        </is>
      </c>
      <c r="D11" s="7" t="inlineStr">
        <is>
          <t>BNP Paribas</t>
        </is>
      </c>
      <c r="E11" s="7" t="inlineStr">
        <is>
          <t>Compte courant Strasbourg</t>
        </is>
      </c>
      <c r="F11" s="9" t="n">
        <v>300</v>
      </c>
      <c r="G11" s="9" t="n"/>
      <c r="H11" s="11">
        <f>H10+F11-G11</f>
        <v/>
      </c>
      <c r="I11" s="11">
        <f>I10+SI(C11="Intérêts annuels";F11;0)</f>
        <v/>
      </c>
      <c r="J11" s="7" t="inlineStr"/>
    </row>
    <row r="12">
      <c r="A12" s="6" t="n">
        <v>46203</v>
      </c>
      <c r="B12" s="7" t="inlineStr">
        <is>
          <t>Intérêts semestriels Emma Fournier</t>
        </is>
      </c>
      <c r="C12" s="8" t="inlineStr">
        <is>
          <t>Intérêts annuels</t>
        </is>
      </c>
      <c r="D12" s="7" t="inlineStr">
        <is>
          <t>Crédit Agricole</t>
        </is>
      </c>
      <c r="E12" s="7" t="inlineStr">
        <is>
          <t>Livret A Montpellier</t>
        </is>
      </c>
      <c r="F12" s="9" t="n">
        <v>52.5</v>
      </c>
      <c r="G12" s="9" t="n"/>
      <c r="H12" s="10">
        <f>H11+F12-G12</f>
        <v/>
      </c>
      <c r="I12" s="10">
        <f>I11+SI(C12="Intérêts annuels";F12;0)</f>
        <v/>
      </c>
      <c r="J12" s="7" t="inlineStr">
        <is>
          <t>Intérêts S1 2026</t>
        </is>
      </c>
    </row>
    <row r="13">
      <c r="A13" s="12" t="inlineStr">
        <is>
          <t>TOTAUX</t>
        </is>
      </c>
      <c r="B13" s="12" t="n"/>
      <c r="C13" s="12" t="n"/>
      <c r="D13" s="12" t="n"/>
      <c r="E13" s="12" t="n"/>
      <c r="F13" s="13">
        <f>SOMME(F4:F12)</f>
        <v/>
      </c>
      <c r="G13" s="13">
        <f>SOMME(G4:G12)</f>
        <v/>
      </c>
      <c r="H13" s="12" t="n"/>
      <c r="I13" s="13">
        <f>SOMME(I4:I12)-SOMME(I3:I11)</f>
        <v/>
      </c>
      <c r="J13" s="12" t="n"/>
    </row>
  </sheetData>
  <mergeCells count="1">
    <mergeCell ref="A1:J1"/>
  </mergeCells>
  <conditionalFormatting sqref="H4:H12">
    <cfRule type="expression" priority="1" dxfId="0" stopIfTrue="1">
      <formula>H4&gt;$D$2</formula>
    </cfRule>
  </conditionalFormatting>
  <conditionalFormatting sqref="F4:F12">
    <cfRule type="expression" priority="2" dxfId="1" stopIfTrue="1">
      <formula>F4&gt;0</formula>
    </cfRule>
  </conditionalFormatting>
  <conditionalFormatting sqref="G4:G12">
    <cfRule type="expression" priority="3" dxfId="0" stopIfTrue="1">
      <formula>G4&gt;0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35" customWidth="1" min="3" max="3"/>
  </cols>
  <sheetData>
    <row r="1" ht="32" customHeight="1">
      <c r="A1" s="1" t="inlineStr">
        <is>
          <t>SYNTHÈSE — LIVRET A</t>
        </is>
      </c>
    </row>
    <row r="2">
      <c r="A2" s="5" t="inlineStr">
        <is>
          <t>Indicateur</t>
        </is>
      </c>
      <c r="B2" s="5" t="inlineStr">
        <is>
          <t>Valeur</t>
        </is>
      </c>
      <c r="C2" s="5" t="inlineStr">
        <is>
          <t>Détail</t>
        </is>
      </c>
    </row>
    <row r="3">
      <c r="A3" s="14" t="inlineStr">
        <is>
          <t>Solde initial (€)</t>
        </is>
      </c>
      <c r="B3" s="15">
        <f>Transactions!B2</f>
        <v/>
      </c>
      <c r="C3" s="16" t="inlineStr">
        <is>
          <t>Paramètre de départ</t>
        </is>
      </c>
    </row>
    <row r="4">
      <c r="A4" s="17" t="inlineStr">
        <is>
          <t>Total versements (€)</t>
        </is>
      </c>
      <c r="B4" s="15">
        <f>SOMME(Transactions!F4:F12)</f>
        <v/>
      </c>
      <c r="C4" s="18" t="inlineStr">
        <is>
          <t>Somme de tous les dépôts</t>
        </is>
      </c>
    </row>
    <row r="5">
      <c r="A5" s="14" t="inlineStr">
        <is>
          <t>Total retraits (€)</t>
        </is>
      </c>
      <c r="B5" s="15">
        <f>SOMME(Transactions!G4:G12)</f>
        <v/>
      </c>
      <c r="C5" s="16" t="inlineStr">
        <is>
          <t>Somme de tous les retraits</t>
        </is>
      </c>
    </row>
    <row r="6">
      <c r="A6" s="17" t="inlineStr">
        <is>
          <t>Intérêts versés (€)</t>
        </is>
      </c>
      <c r="B6" s="15">
        <f>SOMME(Transactions!I4:I12)-SOMME(Transactions!I3:I11)</f>
        <v/>
      </c>
      <c r="C6" s="18" t="inlineStr">
        <is>
          <t>Intérêts crédités</t>
        </is>
      </c>
    </row>
    <row r="7">
      <c r="A7" s="14" t="inlineStr">
        <is>
          <t>Solde final (€)</t>
        </is>
      </c>
      <c r="B7" s="15">
        <f>Transactions!H12</f>
        <v/>
      </c>
      <c r="C7" s="16" t="inlineStr">
        <is>
          <t>Dernier solde enregistré</t>
        </is>
      </c>
    </row>
    <row r="8">
      <c r="A8" s="17" t="inlineStr">
        <is>
          <t>Nombre d'opérations</t>
        </is>
      </c>
      <c r="B8" s="19">
        <f>NB.SI(Transactions!C4:C12;"&lt;&gt;")</f>
        <v/>
      </c>
      <c r="C8" s="18" t="inlineStr">
        <is>
          <t>Total des lignes saisies</t>
        </is>
      </c>
    </row>
    <row r="9">
      <c r="A9" s="14" t="inlineStr">
        <is>
          <t>Versement moyen (€)</t>
        </is>
      </c>
      <c r="B9" s="15">
        <f>MOYENNE(SI(Transactions!F4:F12&gt;0;Transactions!F4:F12))</f>
        <v/>
      </c>
      <c r="C9" s="16" t="inlineStr">
        <is>
          <t>Montant moyen par dépôt</t>
        </is>
      </c>
    </row>
    <row r="10">
      <c r="A10" s="17" t="inlineStr">
        <is>
          <t>Taux Livret A (%)</t>
        </is>
      </c>
      <c r="B10" s="20">
        <f>Transactions!F2</f>
        <v/>
      </c>
      <c r="C10" s="18" t="inlineStr">
        <is>
          <t>Taux annuel réglementaire</t>
        </is>
      </c>
    </row>
    <row r="11">
      <c r="A11" s="14" t="inlineStr">
        <is>
          <t>Plafond réglementaire (€)</t>
        </is>
      </c>
      <c r="B11" s="15">
        <f>Transactions!D2</f>
        <v/>
      </c>
      <c r="C11" s="16" t="inlineStr">
        <is>
          <t>Plafond Livret A 2026</t>
        </is>
      </c>
    </row>
    <row r="12">
      <c r="A12" s="17" t="inlineStr">
        <is>
          <t>Dépassement plafond</t>
        </is>
      </c>
      <c r="B12" s="21">
        <f>SI(Transactions!H12&gt;Transactions!D2;"⚠ DÉPASSEMENT";"✓ OK")</f>
        <v/>
      </c>
      <c r="C12" s="18" t="inlineStr">
        <is>
          <t>Statut plafond</t>
        </is>
      </c>
    </row>
    <row r="13">
      <c r="A13" s="14" t="inlineStr">
        <is>
          <t>Marge restante (€)</t>
        </is>
      </c>
      <c r="B13" s="15">
        <f>MAX(0;Transactions!D2-Transactions!H12)</f>
        <v/>
      </c>
      <c r="C13" s="16" t="inlineStr">
        <is>
          <t>Capacité de versement restante</t>
        </is>
      </c>
    </row>
    <row r="14">
      <c r="A14" s="17" t="inlineStr">
        <is>
          <t>% plafond utilisé</t>
        </is>
      </c>
      <c r="B14" s="20">
        <f>Transactions!H12/Transactions!D2*100</f>
        <v/>
      </c>
      <c r="C14" s="18" t="inlineStr">
        <is>
          <t>Utilisation du plafond</t>
        </is>
      </c>
    </row>
    <row r="15">
      <c r="A15" s="14" t="inlineStr">
        <is>
          <t>Nb versements</t>
        </is>
      </c>
      <c r="B15" s="19">
        <f>NB.SI(Transactions!C4:C12;"Virement ponctuel")+NB.SI(Transactions!C4:C12;"Virement automatique")+NB.SI(Transactions!C4:C12;"Versement reçu")</f>
        <v/>
      </c>
      <c r="C15" s="16" t="inlineStr"/>
    </row>
    <row r="16">
      <c r="A16" s="17" t="inlineStr">
        <is>
          <t>Nb retraits</t>
        </is>
      </c>
      <c r="B16" s="19">
        <f>NB.SI(Transactions!C4:C12;"Retrait exceptionnel")</f>
        <v/>
      </c>
      <c r="C16" s="18" t="inlineStr"/>
    </row>
    <row r="17">
      <c r="A17" s="14" t="inlineStr">
        <is>
          <t>Taux (référentiel)</t>
        </is>
      </c>
      <c r="B17" s="20">
        <f>RECHERCHEV(ANNEE(AUJOURDHUI());'Référentiel &amp; Instructions'!A36:B40;2;FAUX)</f>
        <v/>
      </c>
      <c r="C17" s="16" t="inlineStr">
        <is>
          <t>Via RECHERCHEV depuis le référentiel</t>
        </is>
      </c>
    </row>
    <row r="19">
      <c r="A19" s="22" t="inlineStr">
        <is>
          <t>Évolution du solde</t>
        </is>
      </c>
    </row>
    <row r="20">
      <c r="A20" s="5" t="inlineStr">
        <is>
          <t>Mois</t>
        </is>
      </c>
      <c r="B20" s="5" t="inlineStr">
        <is>
          <t>Solde (€)</t>
        </is>
      </c>
      <c r="C20" s="5" t="inlineStr">
        <is>
          <t>Versements (€)</t>
        </is>
      </c>
      <c r="D20" s="5" t="inlineStr">
        <is>
          <t>Retraits (€)</t>
        </is>
      </c>
    </row>
    <row r="21">
      <c r="A21" s="23" t="inlineStr">
        <is>
          <t>Jan 2026</t>
        </is>
      </c>
      <c r="B21" s="24" t="n">
        <v>4000</v>
      </c>
      <c r="C21" s="24" t="n">
        <v>650</v>
      </c>
      <c r="D21" s="24" t="n">
        <v>0</v>
      </c>
    </row>
    <row r="22">
      <c r="A22" s="25" t="inlineStr">
        <is>
          <t>Fév 2026</t>
        </is>
      </c>
      <c r="B22" s="26" t="n">
        <v>4240</v>
      </c>
      <c r="C22" s="26" t="n">
        <v>300</v>
      </c>
      <c r="D22" s="26" t="n">
        <v>60</v>
      </c>
    </row>
    <row r="23">
      <c r="A23" s="23" t="inlineStr">
        <is>
          <t>Mar 2026</t>
        </is>
      </c>
      <c r="B23" s="24" t="n">
        <v>4200</v>
      </c>
      <c r="C23" s="24" t="n">
        <v>80</v>
      </c>
      <c r="D23" s="24" t="n">
        <v>120</v>
      </c>
    </row>
    <row r="24">
      <c r="A24" s="25" t="inlineStr">
        <is>
          <t>Avr 2026</t>
        </is>
      </c>
      <c r="B24" s="26" t="n">
        <v>4450</v>
      </c>
      <c r="C24" s="26" t="n">
        <v>250</v>
      </c>
      <c r="D24" s="26" t="n">
        <v>0</v>
      </c>
    </row>
    <row r="25">
      <c r="A25" s="23" t="inlineStr">
        <is>
          <t>Mai 2026</t>
        </is>
      </c>
      <c r="B25" s="24" t="n">
        <v>4450</v>
      </c>
      <c r="C25" s="24" t="n">
        <v>0</v>
      </c>
      <c r="D25" s="24" t="n">
        <v>0</v>
      </c>
    </row>
    <row r="26">
      <c r="A26" s="25" t="inlineStr">
        <is>
          <t>Juin 2026</t>
        </is>
      </c>
      <c r="B26" s="26" t="n">
        <v>4802.5</v>
      </c>
      <c r="C26" s="26" t="n">
        <v>352.5</v>
      </c>
      <c r="D26" s="26" t="n">
        <v>0</v>
      </c>
    </row>
    <row r="27">
      <c r="A27" s="23" t="inlineStr">
        <is>
          <t>Juil 2026</t>
        </is>
      </c>
      <c r="B27" s="24" t="n">
        <v>4802.5</v>
      </c>
      <c r="C27" s="24" t="n">
        <v>0</v>
      </c>
      <c r="D27" s="24" t="n">
        <v>0</v>
      </c>
    </row>
    <row r="28">
      <c r="A28" s="25" t="inlineStr">
        <is>
          <t>Août 2026</t>
        </is>
      </c>
      <c r="B28" s="26" t="n">
        <v>4802.5</v>
      </c>
      <c r="C28" s="26" t="n">
        <v>0</v>
      </c>
      <c r="D28" s="26" t="n">
        <v>0</v>
      </c>
    </row>
    <row r="29">
      <c r="A29" s="23" t="inlineStr">
        <is>
          <t>Sep 2026</t>
        </is>
      </c>
      <c r="B29" s="24" t="n">
        <v>4802.5</v>
      </c>
      <c r="C29" s="24" t="n">
        <v>0</v>
      </c>
      <c r="D29" s="24" t="n">
        <v>0</v>
      </c>
    </row>
  </sheetData>
  <mergeCells count="1">
    <mergeCell ref="A1:G1"/>
  </mergeCells>
  <conditionalFormatting sqref="B12">
    <cfRule type="expression" priority="1" dxfId="2" stopIfTrue="1">
      <formula>B12="⚠ DÉPASSEMENT"</formula>
    </cfRule>
    <cfRule type="expression" priority="2" dxfId="3" stopIfTrue="0">
      <formula>B12="✓ OK"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70" customWidth="1" min="2" max="2"/>
    <col width="5" customWidth="1" min="3" max="3"/>
    <col width="5" customWidth="1" min="4" max="4"/>
  </cols>
  <sheetData>
    <row r="1" ht="32" customHeight="1">
      <c r="A1" s="1" t="inlineStr">
        <is>
          <t>RÉFÉRENTIEL LIVRET A &amp; GUIDE D'UTILISATION</t>
        </is>
      </c>
    </row>
    <row r="2">
      <c r="A2" s="27" t="inlineStr">
        <is>
          <t>RÈGLES RÉGLEMENTAIRES</t>
        </is>
      </c>
      <c r="B2" s="28" t="n"/>
      <c r="C2" s="28" t="n"/>
      <c r="D2" s="29" t="n"/>
    </row>
    <row r="3">
      <c r="A3" s="17" t="inlineStr">
        <is>
          <t>Plafond réglementaire</t>
        </is>
      </c>
      <c r="B3" s="18" t="inlineStr">
        <is>
          <t>22 950 € (personne physique) — Décret n°2012-1304</t>
        </is>
      </c>
      <c r="C3" s="28" t="n"/>
      <c r="D3" s="29" t="n"/>
    </row>
    <row r="4">
      <c r="A4" s="14" t="inlineStr">
        <is>
          <t>Taux en vigueur (2026)</t>
        </is>
      </c>
      <c r="B4" s="16" t="inlineStr">
        <is>
          <t>3,00 % net d'impôts et prélèvements sociaux</t>
        </is>
      </c>
      <c r="C4" s="28" t="n"/>
      <c r="D4" s="29" t="n"/>
    </row>
    <row r="5">
      <c r="A5" s="17" t="inlineStr">
        <is>
          <t>Fréquence des intérêts</t>
        </is>
      </c>
      <c r="B5" s="18" t="inlineStr">
        <is>
          <t>Calculés par quinzaine, crédités le 31 décembre</t>
        </is>
      </c>
      <c r="C5" s="28" t="n"/>
      <c r="D5" s="29" t="n"/>
    </row>
    <row r="6">
      <c r="A6" s="14" t="inlineStr">
        <is>
          <t>Fiscalité</t>
        </is>
      </c>
      <c r="B6" s="16" t="inlineStr">
        <is>
          <t>Exonération totale d'IR et de prélèvements sociaux</t>
        </is>
      </c>
      <c r="C6" s="28" t="n"/>
      <c r="D6" s="29" t="n"/>
    </row>
    <row r="7">
      <c r="A7" s="17" t="inlineStr">
        <is>
          <t>Nombre de livrets</t>
        </is>
      </c>
      <c r="B7" s="18" t="inlineStr">
        <is>
          <t>Un seul Livret A par personne physique en France</t>
        </is>
      </c>
      <c r="C7" s="28" t="n"/>
      <c r="D7" s="29" t="n"/>
    </row>
    <row r="8">
      <c r="A8" s="14" t="inlineStr">
        <is>
          <t>Dépôt minimum</t>
        </is>
      </c>
      <c r="B8" s="16" t="inlineStr">
        <is>
          <t>10 € pour l'ouverture du livret</t>
        </is>
      </c>
      <c r="C8" s="28" t="n"/>
      <c r="D8" s="29" t="n"/>
    </row>
    <row r="9" ht="8" customHeight="1"/>
    <row r="10">
      <c r="A10" s="27" t="inlineStr">
        <is>
          <t>CALCUL DES INTÉRÊTS</t>
        </is>
      </c>
      <c r="B10" s="28" t="n"/>
      <c r="C10" s="28" t="n"/>
      <c r="D10" s="29" t="n"/>
    </row>
    <row r="11">
      <c r="A11" s="17" t="inlineStr">
        <is>
          <t>Méthode</t>
        </is>
      </c>
      <c r="B11" s="18" t="inlineStr">
        <is>
          <t>Intérêts = Capital × Taux × (Nb jours / 365)</t>
        </is>
      </c>
      <c r="C11" s="28" t="n"/>
      <c r="D11" s="29" t="n"/>
    </row>
    <row r="12">
      <c r="A12" s="14" t="inlineStr">
        <is>
          <t>Quinzaine</t>
        </is>
      </c>
      <c r="B12" s="16" t="inlineStr">
        <is>
          <t>Les versements faits avant le 15 génèrent des intérêts à partir du 15 du même mois</t>
        </is>
      </c>
      <c r="C12" s="28" t="n"/>
      <c r="D12" s="29" t="n"/>
    </row>
    <row r="13">
      <c r="A13" s="17" t="inlineStr">
        <is>
          <t>Retraits</t>
        </is>
      </c>
      <c r="B13" s="18" t="inlineStr">
        <is>
          <t>Les retraits avant le 15 perdent les intérêts du 1er au 15 ; après le 15, ceux du 16 à la fin du mois</t>
        </is>
      </c>
      <c r="C13" s="28" t="n"/>
      <c r="D13" s="29" t="n"/>
    </row>
    <row r="14" ht="8" customHeight="1"/>
    <row r="15">
      <c r="A15" s="27" t="inlineStr">
        <is>
          <t>GUIDE D'UTILISATION DU CLASSEUR</t>
        </is>
      </c>
      <c r="B15" s="28" t="n"/>
      <c r="C15" s="28" t="n"/>
      <c r="D15" s="29" t="n"/>
    </row>
    <row r="16">
      <c r="A16" s="14" t="inlineStr">
        <is>
          <t>Feuille Transactions</t>
        </is>
      </c>
      <c r="B16" s="16" t="inlineStr">
        <is>
          <t>Saisir chaque mouvement : date, libellé, type, montant déposé ou retiré</t>
        </is>
      </c>
      <c r="C16" s="28" t="n"/>
      <c r="D16" s="29" t="n"/>
    </row>
    <row r="17">
      <c r="A17" s="17" t="inlineStr">
        <is>
          <t>Feuille Synthèse</t>
        </is>
      </c>
      <c r="B17" s="18" t="inlineStr">
        <is>
          <t>Consulter les indicateurs clés et graphiques automatiquement mis à jour</t>
        </is>
      </c>
      <c r="C17" s="28" t="n"/>
      <c r="D17" s="29" t="n"/>
    </row>
    <row r="18">
      <c r="A18" s="14" t="inlineStr">
        <is>
          <t>Cellules jaunes</t>
        </is>
      </c>
      <c r="B18" s="16" t="inlineStr">
        <is>
          <t>Cellules éditables — saisir vos données dans ces cellules uniquement</t>
        </is>
      </c>
      <c r="C18" s="28" t="n"/>
      <c r="D18" s="29" t="n"/>
    </row>
    <row r="19">
      <c r="A19" s="17" t="inlineStr">
        <is>
          <t>Solde initial</t>
        </is>
      </c>
      <c r="B19" s="18" t="inlineStr">
        <is>
          <t>Modifier la cellule B2 de la feuille Transactions pour définir votre solde de départ</t>
        </is>
      </c>
      <c r="C19" s="28" t="n"/>
      <c r="D19" s="29" t="n"/>
    </row>
    <row r="20">
      <c r="A20" s="14" t="inlineStr">
        <is>
          <t>Plafond</t>
        </is>
      </c>
      <c r="B20" s="16" t="inlineStr">
        <is>
          <t>La cellule D2 contient le plafond réglementaire — ne pas modifier sauf changement légal</t>
        </is>
      </c>
      <c r="C20" s="28" t="n"/>
      <c r="D20" s="29" t="n"/>
    </row>
    <row r="21">
      <c r="A21" s="17" t="inlineStr">
        <is>
          <t>Taux</t>
        </is>
      </c>
      <c r="B21" s="18" t="inlineStr">
        <is>
          <t>La cellule F2 contient le taux en vigueur — mettre à jour si le taux change</t>
        </is>
      </c>
      <c r="C21" s="28" t="n"/>
      <c r="D21" s="29" t="n"/>
    </row>
    <row r="22" ht="8" customHeight="1"/>
    <row r="23">
      <c r="A23" s="27" t="inlineStr">
        <is>
          <t>EXEMPLES DE LIBELLÉS</t>
        </is>
      </c>
      <c r="B23" s="28" t="n"/>
      <c r="C23" s="28" t="n"/>
      <c r="D23" s="29" t="n"/>
    </row>
    <row r="24">
      <c r="A24" s="14" t="inlineStr">
        <is>
          <t>Dépôt</t>
        </is>
      </c>
      <c r="B24" s="16" t="inlineStr">
        <is>
          <t>Virement mensuel épargne, Virement ponctuel, Versement prime</t>
        </is>
      </c>
      <c r="C24" s="28" t="n"/>
      <c r="D24" s="29" t="n"/>
    </row>
    <row r="25">
      <c r="A25" s="17" t="inlineStr">
        <is>
          <t>Retrait</t>
        </is>
      </c>
      <c r="B25" s="18" t="inlineStr">
        <is>
          <t>Retrait exceptionnel vacances, Retrait travaux, Retrait urgence</t>
        </is>
      </c>
      <c r="C25" s="28" t="n"/>
      <c r="D25" s="29" t="n"/>
    </row>
    <row r="26">
      <c r="A26" s="14" t="inlineStr">
        <is>
          <t>Intérêts</t>
        </is>
      </c>
      <c r="B26" s="16" t="inlineStr">
        <is>
          <t>Intérêts annuels 2026, Intérêts semestriels S1 2026</t>
        </is>
      </c>
      <c r="C26" s="28" t="n"/>
      <c r="D26" s="29" t="n"/>
    </row>
    <row r="27" ht="8" customHeight="1"/>
    <row r="28">
      <c r="A28" s="27" t="inlineStr">
        <is>
          <t>AVERTISSEMENT</t>
        </is>
      </c>
      <c r="B28" s="28" t="n"/>
      <c r="C28" s="28" t="n"/>
      <c r="D28" s="29" t="n"/>
    </row>
    <row r="29">
      <c r="A29" s="17" t="inlineStr">
        <is>
          <t>Confidentialité</t>
        </is>
      </c>
      <c r="B29" s="18" t="inlineStr">
        <is>
          <t>Ce fichier ne doit pas contenir de données bancaires sensibles (IBAN, mots de passe)</t>
        </is>
      </c>
      <c r="C29" s="28" t="n"/>
      <c r="D29" s="29" t="n"/>
    </row>
    <row r="30">
      <c r="A30" s="14" t="inlineStr">
        <is>
          <t>Usage</t>
        </is>
      </c>
      <c r="B30" s="16" t="inlineStr">
        <is>
          <t>Fichier à usage personnel — non certifié par un établissement bancaire</t>
        </is>
      </c>
      <c r="C30" s="28" t="n"/>
      <c r="D30" s="29" t="n"/>
    </row>
    <row r="34">
      <c r="A34" s="30" t="inlineStr">
        <is>
          <t>TABLEAU TAUX DE RÉFÉRENCE</t>
        </is>
      </c>
      <c r="B34" s="29" t="n"/>
    </row>
    <row r="35">
      <c r="A35" s="12" t="inlineStr">
        <is>
          <t>Année</t>
        </is>
      </c>
      <c r="B35" s="12" t="inlineStr">
        <is>
          <t>Taux (%)</t>
        </is>
      </c>
    </row>
    <row r="36">
      <c r="A36" s="23" t="n">
        <v>2022</v>
      </c>
      <c r="B36" s="31" t="n">
        <v>1</v>
      </c>
    </row>
    <row r="37">
      <c r="A37" s="25" t="n">
        <v>2023</v>
      </c>
      <c r="B37" s="32" t="n">
        <v>3</v>
      </c>
    </row>
    <row r="38">
      <c r="A38" s="23" t="n">
        <v>2024</v>
      </c>
      <c r="B38" s="31" t="n">
        <v>3</v>
      </c>
    </row>
    <row r="39">
      <c r="A39" s="25" t="n">
        <v>2025</v>
      </c>
      <c r="B39" s="32" t="n">
        <v>2.5</v>
      </c>
    </row>
    <row r="40">
      <c r="A40" s="23" t="n">
        <v>2026</v>
      </c>
      <c r="B40" s="31" t="n">
        <v>3</v>
      </c>
    </row>
  </sheetData>
  <mergeCells count="27">
    <mergeCell ref="A1:D1"/>
    <mergeCell ref="A2:D2"/>
    <mergeCell ref="B3:D3"/>
    <mergeCell ref="B4:D4"/>
    <mergeCell ref="B5:D5"/>
    <mergeCell ref="B6:D6"/>
    <mergeCell ref="B7:D7"/>
    <mergeCell ref="B8:D8"/>
    <mergeCell ref="A10:D10"/>
    <mergeCell ref="B11:D11"/>
    <mergeCell ref="B12:D12"/>
    <mergeCell ref="B13:D13"/>
    <mergeCell ref="A15:D15"/>
    <mergeCell ref="B16:D16"/>
    <mergeCell ref="B17:D17"/>
    <mergeCell ref="B18:D18"/>
    <mergeCell ref="B19:D19"/>
    <mergeCell ref="B20:D20"/>
    <mergeCell ref="B21:D21"/>
    <mergeCell ref="A23:D23"/>
    <mergeCell ref="B24:D24"/>
    <mergeCell ref="B25:D25"/>
    <mergeCell ref="B26:D26"/>
    <mergeCell ref="A28:D28"/>
    <mergeCell ref="B29:D29"/>
    <mergeCell ref="B30:D30"/>
    <mergeCell ref="A34:B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2026-06-01T19:31:17Z</dcterms:created>
  <dcterms:modified xmlns:dcterms="http://purl.org/dc/terms/" xmlns:xsi="http://www.w3.org/2001/XMLSchema-instance" xsi:type="dcterms:W3CDTF">2026-06-01T19:31:17Z</dcterms:modified>
</cp:coreProperties>
</file>