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 écritures" sheetId="1" state="visible" r:id="rId1"/>
    <sheet xmlns:r="http://schemas.openxmlformats.org/officeDocument/2006/relationships" name="Lettrage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Mode d'emploi" sheetId="4" state="visible" r:id="rId4"/>
  </sheets>
  <definedNames>
    <definedName name="_xlnm._FilterDatabase" localSheetId="0" hidden="1">'Saisie écritures'!$A$2:$P$12</definedName>
    <definedName name="_xlnm._FilterDatabase" localSheetId="1" hidden="1">'Lettrage'!$A$2:$K$5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 ##0.00 &quot;€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1F2937"/>
      <sz val="11"/>
    </font>
    <font>
      <name val="Calibri"/>
      <b val="1"/>
      <color rgb="0022C55E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pivotButton="0" quotePrefix="0" xfId="0"/>
    <xf numFmtId="0" fontId="3" fillId="4" borderId="1" pivotButton="0" quotePrefix="0" xfId="0"/>
    <xf numFmtId="166" fontId="3" fillId="4" borderId="1" pivotButton="0" quotePrefix="0" xfId="0"/>
    <xf numFmtId="0" fontId="3" fillId="5" borderId="1" applyAlignment="1" pivotButton="0" quotePrefix="0" xfId="0">
      <alignment horizontal="center" vertical="center" wrapText="1"/>
    </xf>
    <xf numFmtId="165" fontId="3" fillId="5" borderId="1" pivotButton="0" quotePrefix="0" xfId="0"/>
    <xf numFmtId="0" fontId="3" fillId="5" borderId="1" pivotButton="0" quotePrefix="0" xfId="0"/>
    <xf numFmtId="166" fontId="3" fillId="5" borderId="1" pivotButton="0" quotePrefix="0" xfId="0"/>
    <xf numFmtId="0" fontId="0" fillId="6" borderId="1" pivotButton="0" quotePrefix="0" xfId="0"/>
    <xf numFmtId="0" fontId="4" fillId="6" borderId="1" applyAlignment="1" pivotButton="0" quotePrefix="0" xfId="0">
      <alignment horizontal="center" vertical="center" wrapText="1"/>
    </xf>
    <xf numFmtId="166" fontId="4" fillId="6" borderId="1" pivotButton="0" quotePrefix="0" xfId="0"/>
    <xf numFmtId="0" fontId="4" fillId="5" borderId="1" pivotButton="0" quotePrefix="0" xfId="0"/>
    <xf numFmtId="10" fontId="5" fillId="7" borderId="1" pivotButton="0" quotePrefix="0" xfId="0"/>
    <xf numFmtId="165" fontId="3" fillId="4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" fontId="4" fillId="3" borderId="1" applyAlignment="1" pivotButton="0" quotePrefix="0" xfId="0">
      <alignment horizontal="right" vertical="center"/>
    </xf>
    <xf numFmtId="0" fontId="0" fillId="0" borderId="1" pivotButton="0" quotePrefix="0" xfId="0"/>
    <xf numFmtId="1" fontId="4" fillId="3" borderId="1" pivotButton="0" quotePrefix="0" xfId="0"/>
    <xf numFmtId="0" fontId="4" fillId="5" borderId="1" applyAlignment="1" pivotButton="0" quotePrefix="0" xfId="0">
      <alignment horizontal="left" vertical="center" wrapText="1"/>
    </xf>
    <xf numFmtId="166" fontId="4" fillId="3" borderId="1" applyAlignment="1" pivotButton="0" quotePrefix="0" xfId="0">
      <alignment horizontal="right" vertical="center"/>
    </xf>
    <xf numFmtId="10" fontId="4" fillId="3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22C55E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Écritures : Lettré vs Non lettré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bord'!G3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'Tableau de bord'!$F$4:$F$5</f>
            </numRef>
          </cat>
          <val>
            <numRef>
              <f>'Tableau de bord'!$G$4:$G$5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montants non lettrés par tiers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bord'!D15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bord'!$A$16:$A$18</f>
            </numRef>
          </cat>
          <val>
            <numRef>
              <f>'Tableau de bord'!$D$16:$D$18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10" customWidth="1" min="4" max="4"/>
    <col width="35" customWidth="1" min="5" max="5"/>
    <col width="20" customWidth="1" min="6" max="6"/>
    <col width="14" customWidth="1" min="7" max="7"/>
    <col width="16" customWidth="1" min="8" max="8"/>
    <col width="14" customWidth="1" min="9" max="9"/>
    <col width="14" customWidth="1" min="10" max="10"/>
    <col width="16" customWidth="1" min="11" max="11"/>
    <col width="16" customWidth="1" min="12" max="12"/>
    <col width="16" customWidth="1" min="13" max="13"/>
    <col width="14" customWidth="1" min="14" max="14"/>
    <col width="20" customWidth="1" min="15" max="15"/>
    <col width="14" customWidth="1" min="16" max="16"/>
  </cols>
  <sheetData>
    <row r="1" ht="32" customHeight="1">
      <c r="A1" s="1" t="inlineStr">
        <is>
          <t>LETTRAGE COMPTABLE — SAISIE DES ÉCRITURES 2026</t>
        </is>
      </c>
    </row>
    <row r="2" ht="28" customHeight="1">
      <c r="A2" s="2" t="inlineStr">
        <is>
          <t>N° écriture</t>
        </is>
      </c>
      <c r="B2" s="2" t="inlineStr">
        <is>
          <t>Date pièce</t>
        </is>
      </c>
      <c r="C2" s="2" t="inlineStr">
        <is>
          <t>Date comptable</t>
        </is>
      </c>
      <c r="D2" s="2" t="inlineStr">
        <is>
          <t>Compte</t>
        </is>
      </c>
      <c r="E2" s="2" t="inlineStr">
        <is>
          <t>Libellé</t>
        </is>
      </c>
      <c r="F2" s="2" t="inlineStr">
        <is>
          <t>Tiers</t>
        </is>
      </c>
      <c r="G2" s="2" t="inlineStr">
        <is>
          <t>Ville</t>
        </is>
      </c>
      <c r="H2" s="2" t="inlineStr">
        <is>
          <t>Type d'écriture</t>
        </is>
      </c>
      <c r="I2" s="2" t="inlineStr">
        <is>
          <t>Débit (€)</t>
        </is>
      </c>
      <c r="J2" s="2" t="inlineStr">
        <is>
          <t>Crédit (€)</t>
        </is>
      </c>
      <c r="K2" s="2" t="inlineStr">
        <is>
          <t>Solde ligne (€)</t>
        </is>
      </c>
      <c r="L2" s="2" t="inlineStr">
        <is>
          <t>Référence pièce</t>
        </is>
      </c>
      <c r="M2" s="2" t="inlineStr">
        <is>
          <t>Statut lettrage</t>
        </is>
      </c>
      <c r="N2" s="2" t="inlineStr">
        <is>
          <t>Code lettrage</t>
        </is>
      </c>
      <c r="O2" s="2" t="inlineStr">
        <is>
          <t>Écart de lettrage (€)</t>
        </is>
      </c>
      <c r="P2" s="2" t="inlineStr">
        <is>
          <t>Commentaire</t>
        </is>
      </c>
    </row>
    <row r="3">
      <c r="A3" s="3" t="inlineStr">
        <is>
          <t>ECR-001</t>
        </is>
      </c>
      <c r="B3" s="4" t="n">
        <v>46027</v>
      </c>
      <c r="C3" s="4" t="n">
        <v>46027</v>
      </c>
      <c r="D3" s="3" t="inlineStr">
        <is>
          <t>411100</t>
        </is>
      </c>
      <c r="E3" s="5" t="inlineStr">
        <is>
          <t>Facture client FAC-2026-001</t>
        </is>
      </c>
      <c r="F3" s="5" t="inlineStr">
        <is>
          <t>Pierre Dubois</t>
        </is>
      </c>
      <c r="G3" s="5" t="inlineStr">
        <is>
          <t>Paris</t>
        </is>
      </c>
      <c r="H3" s="3" t="inlineStr">
        <is>
          <t>Facture</t>
        </is>
      </c>
      <c r="I3" s="6" t="n">
        <v>12500</v>
      </c>
      <c r="J3" s="6" t="n">
        <v>0</v>
      </c>
      <c r="K3" s="6">
        <f>I3-J3</f>
        <v/>
      </c>
      <c r="L3" s="5" t="inlineStr">
        <is>
          <t>FAC-2026-001</t>
        </is>
      </c>
      <c r="M3" s="3">
        <f>SI(N3="";"Non lettré";"Lettré")</f>
        <v/>
      </c>
      <c r="N3" s="3" t="inlineStr">
        <is>
          <t>AA</t>
        </is>
      </c>
      <c r="O3" s="6">
        <f>SI(N3="";"";SOMME.SI.ENS($K:$K;$N:$N;N3))</f>
        <v/>
      </c>
      <c r="P3" s="3">
        <f>SI(ET(I3&gt;0;J3&gt;0);"À vérifier";"OK")</f>
        <v/>
      </c>
    </row>
    <row r="4">
      <c r="A4" s="7" t="inlineStr">
        <is>
          <t>ECR-002</t>
        </is>
      </c>
      <c r="B4" s="8" t="n">
        <v>46037</v>
      </c>
      <c r="C4" s="8" t="n">
        <v>46037</v>
      </c>
      <c r="D4" s="7" t="inlineStr">
        <is>
          <t>411100</t>
        </is>
      </c>
      <c r="E4" s="9" t="inlineStr">
        <is>
          <t>Règlement FAC-2026-001</t>
        </is>
      </c>
      <c r="F4" s="9" t="inlineStr">
        <is>
          <t>Pierre Dubois</t>
        </is>
      </c>
      <c r="G4" s="9" t="inlineStr">
        <is>
          <t>Paris</t>
        </is>
      </c>
      <c r="H4" s="7" t="inlineStr">
        <is>
          <t>Règlement</t>
        </is>
      </c>
      <c r="I4" s="10" t="n">
        <v>0</v>
      </c>
      <c r="J4" s="10" t="n">
        <v>12500</v>
      </c>
      <c r="K4" s="10">
        <f>I4-J4</f>
        <v/>
      </c>
      <c r="L4" s="9" t="inlineStr">
        <is>
          <t>REG-2026-001</t>
        </is>
      </c>
      <c r="M4" s="7">
        <f>SI(N4="";"Non lettré";"Lettré")</f>
        <v/>
      </c>
      <c r="N4" s="7" t="inlineStr">
        <is>
          <t>AA</t>
        </is>
      </c>
      <c r="O4" s="10">
        <f>SI(N4="";"";SOMME.SI.ENS($K:$K;$N:$N;N4))</f>
        <v/>
      </c>
      <c r="P4" s="7">
        <f>SI(ET(I4&gt;0;J4&gt;0);"À vérifier";"OK")</f>
        <v/>
      </c>
    </row>
    <row r="5">
      <c r="A5" s="3" t="inlineStr">
        <is>
          <t>ECR-003</t>
        </is>
      </c>
      <c r="B5" s="4" t="n">
        <v>46056</v>
      </c>
      <c r="C5" s="4" t="n">
        <v>46056</v>
      </c>
      <c r="D5" s="3" t="inlineStr">
        <is>
          <t>411200</t>
        </is>
      </c>
      <c r="E5" s="5" t="inlineStr">
        <is>
          <t>Facture client FAC-2026-002</t>
        </is>
      </c>
      <c r="F5" s="5" t="inlineStr">
        <is>
          <t>Marie Martin</t>
        </is>
      </c>
      <c r="G5" s="5" t="inlineStr">
        <is>
          <t>Lyon</t>
        </is>
      </c>
      <c r="H5" s="3" t="inlineStr">
        <is>
          <t>Facture</t>
        </is>
      </c>
      <c r="I5" s="6" t="n">
        <v>8750</v>
      </c>
      <c r="J5" s="6" t="n">
        <v>0</v>
      </c>
      <c r="K5" s="6">
        <f>I5-J5</f>
        <v/>
      </c>
      <c r="L5" s="5" t="inlineStr">
        <is>
          <t>FAC-2026-002</t>
        </is>
      </c>
      <c r="M5" s="3">
        <f>SI(N5="";"Non lettré";"Lettré")</f>
        <v/>
      </c>
      <c r="N5" s="3" t="inlineStr">
        <is>
          <t>BB</t>
        </is>
      </c>
      <c r="O5" s="6">
        <f>SI(N5="";"";SOMME.SI.ENS($K:$K;$N:$N;N5))</f>
        <v/>
      </c>
      <c r="P5" s="3">
        <f>SI(ET(I5&gt;0;J5&gt;0);"À vérifier";"OK")</f>
        <v/>
      </c>
    </row>
    <row r="6">
      <c r="A6" s="7" t="inlineStr">
        <is>
          <t>ECR-004</t>
        </is>
      </c>
      <c r="B6" s="8" t="n">
        <v>46073</v>
      </c>
      <c r="C6" s="8" t="n">
        <v>46073</v>
      </c>
      <c r="D6" s="7" t="inlineStr">
        <is>
          <t>411200</t>
        </is>
      </c>
      <c r="E6" s="9" t="inlineStr">
        <is>
          <t>Règlement partiel FAC-2026-002</t>
        </is>
      </c>
      <c r="F6" s="9" t="inlineStr">
        <is>
          <t>Marie Martin</t>
        </is>
      </c>
      <c r="G6" s="9" t="inlineStr">
        <is>
          <t>Lyon</t>
        </is>
      </c>
      <c r="H6" s="7" t="inlineStr">
        <is>
          <t>Règlement</t>
        </is>
      </c>
      <c r="I6" s="10" t="n">
        <v>0</v>
      </c>
      <c r="J6" s="10" t="n">
        <v>8500</v>
      </c>
      <c r="K6" s="10">
        <f>I6-J6</f>
        <v/>
      </c>
      <c r="L6" s="9" t="inlineStr">
        <is>
          <t>REG-2026-002</t>
        </is>
      </c>
      <c r="M6" s="7">
        <f>SI(N6="";"Non lettré";"Lettré")</f>
        <v/>
      </c>
      <c r="N6" s="7" t="inlineStr">
        <is>
          <t>BB</t>
        </is>
      </c>
      <c r="O6" s="10">
        <f>SI(N6="";"";SOMME.SI.ENS($K:$K;$N:$N;N6))</f>
        <v/>
      </c>
      <c r="P6" s="7">
        <f>SI(ET(I6&gt;0;J6&gt;0);"À vérifier";"OK")</f>
        <v/>
      </c>
    </row>
    <row r="7">
      <c r="A7" s="3" t="inlineStr">
        <is>
          <t>ECR-005</t>
        </is>
      </c>
      <c r="B7" s="4" t="n">
        <v>46091</v>
      </c>
      <c r="C7" s="4" t="n">
        <v>46091</v>
      </c>
      <c r="D7" s="3" t="inlineStr">
        <is>
          <t>411300</t>
        </is>
      </c>
      <c r="E7" s="5" t="inlineStr">
        <is>
          <t>Facture client FAC-2026-003</t>
        </is>
      </c>
      <c r="F7" s="5" t="inlineStr">
        <is>
          <t>Julien Bernard</t>
        </is>
      </c>
      <c r="G7" s="5" t="inlineStr">
        <is>
          <t>Marseille</t>
        </is>
      </c>
      <c r="H7" s="3" t="inlineStr">
        <is>
          <t>Facture</t>
        </is>
      </c>
      <c r="I7" s="6" t="n">
        <v>15300</v>
      </c>
      <c r="J7" s="6" t="n">
        <v>0</v>
      </c>
      <c r="K7" s="6">
        <f>I7-J7</f>
        <v/>
      </c>
      <c r="L7" s="5" t="inlineStr">
        <is>
          <t>FAC-2026-003</t>
        </is>
      </c>
      <c r="M7" s="3">
        <f>SI(N7="";"Non lettré";"Lettré")</f>
        <v/>
      </c>
      <c r="N7" s="3" t="inlineStr"/>
      <c r="O7" s="6">
        <f>SI(N7="";"";SOMME.SI.ENS($K:$K;$N:$N;N7))</f>
        <v/>
      </c>
      <c r="P7" s="3">
        <f>SI(ET(I7&gt;0;J7&gt;0);"À vérifier";"OK")</f>
        <v/>
      </c>
    </row>
    <row r="8">
      <c r="A8" s="7" t="inlineStr">
        <is>
          <t>ECR-006</t>
        </is>
      </c>
      <c r="B8" s="8" t="n">
        <v>46099</v>
      </c>
      <c r="C8" s="8" t="n">
        <v>46099</v>
      </c>
      <c r="D8" s="7" t="inlineStr">
        <is>
          <t>411400</t>
        </is>
      </c>
      <c r="E8" s="9" t="inlineStr">
        <is>
          <t>Acompte client</t>
        </is>
      </c>
      <c r="F8" s="9" t="inlineStr">
        <is>
          <t>Sophie Moreau</t>
        </is>
      </c>
      <c r="G8" s="9" t="inlineStr">
        <is>
          <t>Toulouse</t>
        </is>
      </c>
      <c r="H8" s="7" t="inlineStr">
        <is>
          <t>Acompte</t>
        </is>
      </c>
      <c r="I8" s="10" t="n">
        <v>0</v>
      </c>
      <c r="J8" s="10" t="n">
        <v>3000</v>
      </c>
      <c r="K8" s="10">
        <f>I8-J8</f>
        <v/>
      </c>
      <c r="L8" s="9" t="inlineStr">
        <is>
          <t>ACP-2026-001</t>
        </is>
      </c>
      <c r="M8" s="7">
        <f>SI(N8="";"Non lettré";"Lettré")</f>
        <v/>
      </c>
      <c r="N8" s="7" t="inlineStr">
        <is>
          <t>CC</t>
        </is>
      </c>
      <c r="O8" s="10">
        <f>SI(N8="";"";SOMME.SI.ENS($K:$K;$N:$N;N8))</f>
        <v/>
      </c>
      <c r="P8" s="7">
        <f>SI(ET(I8&gt;0;J8&gt;0);"À vérifier";"OK")</f>
        <v/>
      </c>
    </row>
    <row r="9">
      <c r="A9" s="3" t="inlineStr">
        <is>
          <t>ECR-007</t>
        </is>
      </c>
      <c r="B9" s="4" t="n">
        <v>46114</v>
      </c>
      <c r="C9" s="4" t="n">
        <v>46114</v>
      </c>
      <c r="D9" s="3" t="inlineStr">
        <is>
          <t>411400</t>
        </is>
      </c>
      <c r="E9" s="5" t="inlineStr">
        <is>
          <t>Facture client FAC-2026-004</t>
        </is>
      </c>
      <c r="F9" s="5" t="inlineStr">
        <is>
          <t>Sophie Moreau</t>
        </is>
      </c>
      <c r="G9" s="5" t="inlineStr">
        <is>
          <t>Toulouse</t>
        </is>
      </c>
      <c r="H9" s="3" t="inlineStr">
        <is>
          <t>Facture</t>
        </is>
      </c>
      <c r="I9" s="6" t="n">
        <v>9200</v>
      </c>
      <c r="J9" s="6" t="n">
        <v>0</v>
      </c>
      <c r="K9" s="6">
        <f>I9-J9</f>
        <v/>
      </c>
      <c r="L9" s="5" t="inlineStr">
        <is>
          <t>FAC-2026-004</t>
        </is>
      </c>
      <c r="M9" s="3">
        <f>SI(N9="";"Non lettré";"Lettré")</f>
        <v/>
      </c>
      <c r="N9" s="3" t="inlineStr">
        <is>
          <t>CC</t>
        </is>
      </c>
      <c r="O9" s="6">
        <f>SI(N9="";"";SOMME.SI.ENS($K:$K;$N:$N;N9))</f>
        <v/>
      </c>
      <c r="P9" s="3">
        <f>SI(ET(I9&gt;0;J9&gt;0);"À vérifier";"OK")</f>
        <v/>
      </c>
    </row>
    <row r="10">
      <c r="A10" s="7" t="inlineStr">
        <is>
          <t>ECR-008</t>
        </is>
      </c>
      <c r="B10" s="8" t="n">
        <v>46134</v>
      </c>
      <c r="C10" s="8" t="n">
        <v>46134</v>
      </c>
      <c r="D10" s="7" t="inlineStr">
        <is>
          <t>411400</t>
        </is>
      </c>
      <c r="E10" s="9" t="inlineStr">
        <is>
          <t>Règlement solde FAC-2026-004</t>
        </is>
      </c>
      <c r="F10" s="9" t="inlineStr">
        <is>
          <t>Sophie Moreau</t>
        </is>
      </c>
      <c r="G10" s="9" t="inlineStr">
        <is>
          <t>Toulouse</t>
        </is>
      </c>
      <c r="H10" s="7" t="inlineStr">
        <is>
          <t>Règlement</t>
        </is>
      </c>
      <c r="I10" s="10" t="n">
        <v>0</v>
      </c>
      <c r="J10" s="10" t="n">
        <v>6200</v>
      </c>
      <c r="K10" s="10">
        <f>I10-J10</f>
        <v/>
      </c>
      <c r="L10" s="9" t="inlineStr">
        <is>
          <t>REG-2026-003</t>
        </is>
      </c>
      <c r="M10" s="7">
        <f>SI(N10="";"Non lettré";"Lettré")</f>
        <v/>
      </c>
      <c r="N10" s="7" t="inlineStr">
        <is>
          <t>CC</t>
        </is>
      </c>
      <c r="O10" s="10">
        <f>SI(N10="";"";SOMME.SI.ENS($K:$K;$N:$N;N10))</f>
        <v/>
      </c>
      <c r="P10" s="7">
        <f>SI(ET(I10&gt;0;J10&gt;0);"À vérifier";"OK")</f>
        <v/>
      </c>
    </row>
    <row r="11">
      <c r="A11" s="3" t="inlineStr">
        <is>
          <t>ECR-009</t>
        </is>
      </c>
      <c r="B11" s="4" t="n">
        <v>46148</v>
      </c>
      <c r="C11" s="4" t="n">
        <v>46148</v>
      </c>
      <c r="D11" s="3" t="inlineStr">
        <is>
          <t>411500</t>
        </is>
      </c>
      <c r="E11" s="5" t="inlineStr">
        <is>
          <t>Avoir commercial AV-2026-001</t>
        </is>
      </c>
      <c r="F11" s="5" t="inlineStr">
        <is>
          <t>Nicolas Laurent</t>
        </is>
      </c>
      <c r="G11" s="5" t="inlineStr">
        <is>
          <t>Bordeaux</t>
        </is>
      </c>
      <c r="H11" s="3" t="inlineStr">
        <is>
          <t>Avoir</t>
        </is>
      </c>
      <c r="I11" s="6" t="n">
        <v>0</v>
      </c>
      <c r="J11" s="6" t="n">
        <v>1250</v>
      </c>
      <c r="K11" s="6">
        <f>I11-J11</f>
        <v/>
      </c>
      <c r="L11" s="5" t="inlineStr">
        <is>
          <t>AV-2026-001</t>
        </is>
      </c>
      <c r="M11" s="3">
        <f>SI(N11="";"Non lettré";"Lettré")</f>
        <v/>
      </c>
      <c r="N11" s="3" t="inlineStr"/>
      <c r="O11" s="6">
        <f>SI(N11="";"";SOMME.SI.ENS($K:$K;$N:$N;N11))</f>
        <v/>
      </c>
      <c r="P11" s="3">
        <f>SI(ET(I11&gt;0;J11&gt;0);"À vérifier";"OK")</f>
        <v/>
      </c>
    </row>
    <row r="12">
      <c r="A12" s="7" t="inlineStr">
        <is>
          <t>ECR-010</t>
        </is>
      </c>
      <c r="B12" s="8" t="n">
        <v>46162</v>
      </c>
      <c r="C12" s="8" t="n">
        <v>46162</v>
      </c>
      <c r="D12" s="7" t="inlineStr">
        <is>
          <t>411600</t>
        </is>
      </c>
      <c r="E12" s="9" t="inlineStr">
        <is>
          <t>Facture client FAC-2026-005</t>
        </is>
      </c>
      <c r="F12" s="9" t="inlineStr">
        <is>
          <t>Camille Petit</t>
        </is>
      </c>
      <c r="G12" s="9" t="inlineStr">
        <is>
          <t>Nantes</t>
        </is>
      </c>
      <c r="H12" s="7" t="inlineStr">
        <is>
          <t>Facture</t>
        </is>
      </c>
      <c r="I12" s="10" t="n">
        <v>22100</v>
      </c>
      <c r="J12" s="10" t="n">
        <v>0</v>
      </c>
      <c r="K12" s="10">
        <f>I12-J12</f>
        <v/>
      </c>
      <c r="L12" s="9" t="inlineStr">
        <is>
          <t>FAC-2026-005</t>
        </is>
      </c>
      <c r="M12" s="7">
        <f>SI(N12="";"Non lettré";"Lettré")</f>
        <v/>
      </c>
      <c r="N12" s="7" t="inlineStr"/>
      <c r="O12" s="10">
        <f>SI(N12="";"";SOMME.SI.ENS($K:$K;$N:$N;N12))</f>
        <v/>
      </c>
      <c r="P12" s="7">
        <f>SI(ET(I12&gt;0;J12&gt;0);"À vérifier";"OK")</f>
        <v/>
      </c>
    </row>
    <row r="13">
      <c r="A13" s="11" t="n"/>
      <c r="B13" s="11" t="n"/>
      <c r="C13" s="11" t="n"/>
      <c r="D13" s="12" t="inlineStr">
        <is>
          <t>TOTAUX</t>
        </is>
      </c>
      <c r="E13" s="11" t="n"/>
      <c r="F13" s="11" t="n"/>
      <c r="G13" s="11" t="n"/>
      <c r="H13" s="11" t="n"/>
      <c r="I13" s="13">
        <f>SOMME(I3:I12)</f>
        <v/>
      </c>
      <c r="J13" s="13">
        <f>SOMME(J3:J12)</f>
        <v/>
      </c>
      <c r="K13" s="13">
        <f>SOMME(K3:K12)</f>
        <v/>
      </c>
      <c r="L13" s="11" t="n"/>
      <c r="M13" s="11" t="n"/>
      <c r="N13" s="11" t="n"/>
      <c r="O13" s="11" t="n"/>
      <c r="P13" s="11" t="n"/>
    </row>
    <row r="14">
      <c r="D14" s="14" t="inlineStr">
        <is>
          <t>Taux de lettrage :</t>
        </is>
      </c>
      <c r="I14" s="15">
        <f>NB.SI(M3:M12;"Lettré")/NBVAL(A3:A12)</f>
        <v/>
      </c>
    </row>
  </sheetData>
  <autoFilter ref="A2:P12"/>
  <mergeCells count="1">
    <mergeCell ref="A1:P1"/>
  </mergeCells>
  <conditionalFormatting sqref="M3:M12">
    <cfRule type="expression" priority="1" dxfId="0" stopIfTrue="0">
      <formula>M3="Lettré"</formula>
    </cfRule>
    <cfRule type="expression" priority="2" dxfId="1" stopIfTrue="0">
      <formula>M3="Non lettré"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0" customWidth="1" min="3" max="3"/>
    <col width="10" customWidth="1" min="4" max="4"/>
    <col width="16" customWidth="1" min="5" max="5"/>
    <col width="16" customWidth="1" min="6" max="6"/>
    <col width="14" customWidth="1" min="7" max="7"/>
    <col width="14" customWidth="1" min="8" max="8"/>
    <col width="18" customWidth="1" min="9" max="9"/>
    <col width="20" customWidth="1" min="10" max="10"/>
    <col width="28" customWidth="1" min="11" max="11"/>
  </cols>
  <sheetData>
    <row r="1" ht="32" customHeight="1">
      <c r="A1" s="1" t="inlineStr">
        <is>
          <t>TABLEAU DE LETTRAGE — RAPPROCHEMENT PAR CODE</t>
        </is>
      </c>
    </row>
    <row r="2" ht="28" customHeight="1">
      <c r="A2" s="2" t="inlineStr">
        <is>
          <t>Code lettrage</t>
        </is>
      </c>
      <c r="B2" s="2" t="inlineStr">
        <is>
          <t>Tiers</t>
        </is>
      </c>
      <c r="C2" s="2" t="inlineStr">
        <is>
          <t>Compte</t>
        </is>
      </c>
      <c r="D2" s="2" t="inlineStr">
        <is>
          <t>Nb lignes</t>
        </is>
      </c>
      <c r="E2" s="2" t="inlineStr">
        <is>
          <t>Total débit (€)</t>
        </is>
      </c>
      <c r="F2" s="2" t="inlineStr">
        <is>
          <t>Total crédit (€)</t>
        </is>
      </c>
      <c r="G2" s="2" t="inlineStr">
        <is>
          <t>Écart net (€)</t>
        </is>
      </c>
      <c r="H2" s="2" t="inlineStr">
        <is>
          <t>Statut</t>
        </is>
      </c>
      <c r="I2" s="2" t="inlineStr">
        <is>
          <t>Date 1ère écriture</t>
        </is>
      </c>
      <c r="J2" s="2" t="inlineStr">
        <is>
          <t>Date dernière écriture</t>
        </is>
      </c>
      <c r="K2" s="2" t="inlineStr">
        <is>
          <t>Observations</t>
        </is>
      </c>
    </row>
    <row r="3">
      <c r="A3" s="3" t="inlineStr">
        <is>
          <t>AA</t>
        </is>
      </c>
      <c r="B3" s="5" t="inlineStr">
        <is>
          <t>Pierre Dubois</t>
        </is>
      </c>
      <c r="C3" s="3" t="inlineStr">
        <is>
          <t>411100</t>
        </is>
      </c>
      <c r="D3" s="3">
        <f>NB.SI('Saisie écritures'!$N:$N;A3)</f>
        <v/>
      </c>
      <c r="E3" s="6">
        <f>SOMME.SI.ENS('Saisie écritures'!$I:$I;'Saisie écritures'!$N:$N;A3)</f>
        <v/>
      </c>
      <c r="F3" s="6">
        <f>SOMME.SI.ENS('Saisie écritures'!$J:$J;'Saisie écritures'!$N:$N;A3)</f>
        <v/>
      </c>
      <c r="G3" s="6">
        <f>E3-F3</f>
        <v/>
      </c>
      <c r="H3" s="3">
        <f>SI(G3=0;"Lettrage OK";"Écart")</f>
        <v/>
      </c>
      <c r="I3" s="16">
        <f>MIN.SI.ENS('Saisie écritures'!$B:$B;'Saisie écritures'!$N:$N;A3)</f>
        <v/>
      </c>
      <c r="J3" s="16">
        <f>MAX.SI.ENS('Saisie écritures'!$B:$B;'Saisie écritures'!$N:$N;A3)</f>
        <v/>
      </c>
      <c r="K3" s="5" t="inlineStr">
        <is>
          <t>Lettrage équilibré</t>
        </is>
      </c>
    </row>
    <row r="4">
      <c r="A4" s="7" t="inlineStr">
        <is>
          <t>BB</t>
        </is>
      </c>
      <c r="B4" s="9" t="inlineStr">
        <is>
          <t>Marie Martin</t>
        </is>
      </c>
      <c r="C4" s="7" t="inlineStr">
        <is>
          <t>411200</t>
        </is>
      </c>
      <c r="D4" s="7">
        <f>NB.SI('Saisie écritures'!$N:$N;A4)</f>
        <v/>
      </c>
      <c r="E4" s="10">
        <f>SOMME.SI.ENS('Saisie écritures'!$I:$I;'Saisie écritures'!$N:$N;A4)</f>
        <v/>
      </c>
      <c r="F4" s="10">
        <f>SOMME.SI.ENS('Saisie écritures'!$J:$J;'Saisie écritures'!$N:$N;A4)</f>
        <v/>
      </c>
      <c r="G4" s="10">
        <f>E4-F4</f>
        <v/>
      </c>
      <c r="H4" s="7">
        <f>SI(G4=0;"Lettrage OK";"Écart")</f>
        <v/>
      </c>
      <c r="I4" s="17">
        <f>MIN.SI.ENS('Saisie écritures'!$B:$B;'Saisie écritures'!$N:$N;A4)</f>
        <v/>
      </c>
      <c r="J4" s="17">
        <f>MAX.SI.ENS('Saisie écritures'!$B:$B;'Saisie écritures'!$N:$N;A4)</f>
        <v/>
      </c>
      <c r="K4" s="9" t="inlineStr">
        <is>
          <t>Écart de 250,00 €</t>
        </is>
      </c>
    </row>
    <row r="5">
      <c r="A5" s="3" t="inlineStr">
        <is>
          <t>CC</t>
        </is>
      </c>
      <c r="B5" s="5" t="inlineStr">
        <is>
          <t>Sophie Moreau</t>
        </is>
      </c>
      <c r="C5" s="3" t="inlineStr">
        <is>
          <t>411400</t>
        </is>
      </c>
      <c r="D5" s="3">
        <f>NB.SI('Saisie écritures'!$N:$N;A5)</f>
        <v/>
      </c>
      <c r="E5" s="6">
        <f>SOMME.SI.ENS('Saisie écritures'!$I:$I;'Saisie écritures'!$N:$N;A5)</f>
        <v/>
      </c>
      <c r="F5" s="6">
        <f>SOMME.SI.ENS('Saisie écritures'!$J:$J;'Saisie écritures'!$N:$N;A5)</f>
        <v/>
      </c>
      <c r="G5" s="6">
        <f>E5-F5</f>
        <v/>
      </c>
      <c r="H5" s="3">
        <f>SI(G5=0;"Lettrage OK";"Écart")</f>
        <v/>
      </c>
      <c r="I5" s="16">
        <f>MIN.SI.ENS('Saisie écritures'!$B:$B;'Saisie écritures'!$N:$N;A5)</f>
        <v/>
      </c>
      <c r="J5" s="16">
        <f>MAX.SI.ENS('Saisie écritures'!$B:$B;'Saisie écritures'!$N:$N;A5)</f>
        <v/>
      </c>
      <c r="K5" s="5" t="inlineStr">
        <is>
          <t>Règlement partiel en cours</t>
        </is>
      </c>
    </row>
  </sheetData>
  <autoFilter ref="A2:K5"/>
  <mergeCells count="1">
    <mergeCell ref="A1:K1"/>
  </mergeCells>
  <conditionalFormatting sqref="H3:H10">
    <cfRule type="expression" priority="1" dxfId="0" stopIfTrue="0">
      <formula>H3="Lettrage OK"</formula>
    </cfRule>
    <cfRule type="expression" priority="2" dxfId="1" stopIfTrue="0">
      <formula>H3="Écart"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4" customWidth="1" min="4" max="4"/>
    <col width="14" customWidth="1" min="5" max="5"/>
    <col width="16" customWidth="1" min="6" max="6"/>
    <col width="14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32" customHeight="1">
      <c r="A1" s="1" t="inlineStr">
        <is>
          <t>TABLEAU DE BORD — LETTRAGE COMPTABLE 2026</t>
        </is>
      </c>
    </row>
    <row r="3">
      <c r="A3" s="18" t="inlineStr">
        <is>
          <t>INDICATEURS CLÉS</t>
        </is>
      </c>
      <c r="F3" s="18" t="inlineStr">
        <is>
          <t>RÉPARTITION PAR STATUT</t>
        </is>
      </c>
    </row>
    <row r="4">
      <c r="A4" s="19" t="inlineStr">
        <is>
          <t>Total écritures</t>
        </is>
      </c>
      <c r="B4" s="20">
        <f>NBVAL('Saisie écritures'!A3:A12)</f>
        <v/>
      </c>
      <c r="C4" s="21" t="n"/>
      <c r="D4" s="21" t="n"/>
      <c r="F4" s="5" t="inlineStr">
        <is>
          <t>Lettré</t>
        </is>
      </c>
      <c r="G4" s="22">
        <f>NB.SI('Saisie écritures'!M:M;"Lettré")</f>
        <v/>
      </c>
    </row>
    <row r="5">
      <c r="A5" s="23" t="inlineStr">
        <is>
          <t>Total débit (€)</t>
        </is>
      </c>
      <c r="B5" s="24">
        <f>SOMME('Saisie écritures'!I:I)</f>
        <v/>
      </c>
      <c r="C5" s="21" t="n"/>
      <c r="D5" s="21" t="n"/>
      <c r="F5" s="9" t="inlineStr">
        <is>
          <t>Non lettré</t>
        </is>
      </c>
      <c r="G5" s="22">
        <f>NB.SI('Saisie écritures'!M:M;"Non lettré")</f>
        <v/>
      </c>
    </row>
    <row r="6">
      <c r="A6" s="19" t="inlineStr">
        <is>
          <t>Total crédit (€)</t>
        </is>
      </c>
      <c r="B6" s="24">
        <f>SOMME('Saisie écritures'!J:J)</f>
        <v/>
      </c>
      <c r="C6" s="21" t="n"/>
      <c r="D6" s="21" t="n"/>
    </row>
    <row r="7">
      <c r="A7" s="23" t="inlineStr">
        <is>
          <t>Écritures lettrées</t>
        </is>
      </c>
      <c r="B7" s="20">
        <f>NB.SI('Saisie écritures'!M:M;"Lettré")</f>
        <v/>
      </c>
      <c r="C7" s="21" t="n"/>
      <c r="D7" s="21" t="n"/>
    </row>
    <row r="8">
      <c r="A8" s="19" t="inlineStr">
        <is>
          <t>Écritures non lettrées</t>
        </is>
      </c>
      <c r="B8" s="20">
        <f>NB.SI('Saisie écritures'!M:M;"Non lettré")</f>
        <v/>
      </c>
      <c r="C8" s="21" t="n"/>
      <c r="D8" s="21" t="n"/>
    </row>
    <row r="9">
      <c r="A9" s="23" t="inlineStr">
        <is>
          <t>Taux de lettrage</t>
        </is>
      </c>
      <c r="B9" s="25">
        <f>NB.SI('Saisie écritures'!M:M;"Lettré")/NBVAL('Saisie écritures'!A3:A12)</f>
        <v/>
      </c>
      <c r="C9" s="21" t="n"/>
      <c r="D9" s="21" t="n"/>
    </row>
    <row r="10">
      <c r="A10" s="19" t="inlineStr">
        <is>
          <t>Écart moyen (€)</t>
        </is>
      </c>
      <c r="B10" s="24">
        <f>MOYENNE('Saisie écritures'!O3:O12)</f>
        <v/>
      </c>
      <c r="C10" s="21" t="n"/>
      <c r="D10" s="21" t="n"/>
    </row>
    <row r="11">
      <c r="A11" s="23" t="inlineStr">
        <is>
          <t>Montant total écarts (€)</t>
        </is>
      </c>
      <c r="B11" s="24">
        <f>SOMME.SI.ENS('Saisie écritures'!O:O;'Saisie écritures'!M:M;"Non lettré")</f>
        <v/>
      </c>
      <c r="C11" s="21" t="n"/>
      <c r="D11" s="21" t="n"/>
    </row>
    <row r="14">
      <c r="A14" s="18" t="inlineStr">
        <is>
          <t>TOP TIERS — ANALYSE DES ÉCRITURES NON LETTRÉES</t>
        </is>
      </c>
    </row>
    <row r="15">
      <c r="A15" s="2" t="inlineStr">
        <is>
          <t>Tiers</t>
        </is>
      </c>
      <c r="B15" s="2" t="inlineStr">
        <is>
          <t>Ville</t>
        </is>
      </c>
      <c r="C15" s="2" t="inlineStr">
        <is>
          <t>Type</t>
        </is>
      </c>
      <c r="D15" s="2" t="inlineStr">
        <is>
          <t>Débit (€)</t>
        </is>
      </c>
      <c r="E15" s="2" t="inlineStr">
        <is>
          <t>Crédit (€)</t>
        </is>
      </c>
    </row>
    <row r="16">
      <c r="A16" s="5" t="inlineStr">
        <is>
          <t>Julien Bernard</t>
        </is>
      </c>
      <c r="B16" s="5" t="inlineStr">
        <is>
          <t>Marseille</t>
        </is>
      </c>
      <c r="C16" s="5" t="inlineStr">
        <is>
          <t>Facture</t>
        </is>
      </c>
      <c r="D16" s="6" t="n">
        <v>15300</v>
      </c>
      <c r="E16" s="6" t="n">
        <v>0</v>
      </c>
    </row>
    <row r="17">
      <c r="A17" s="9" t="inlineStr">
        <is>
          <t>Nicolas Laurent</t>
        </is>
      </c>
      <c r="B17" s="9" t="inlineStr">
        <is>
          <t>Bordeaux</t>
        </is>
      </c>
      <c r="C17" s="9" t="inlineStr">
        <is>
          <t>Avoir</t>
        </is>
      </c>
      <c r="D17" s="10" t="n">
        <v>0</v>
      </c>
      <c r="E17" s="10" t="n">
        <v>1250</v>
      </c>
    </row>
    <row r="18">
      <c r="A18" s="5" t="inlineStr">
        <is>
          <t>Camille Petit</t>
        </is>
      </c>
      <c r="B18" s="5" t="inlineStr">
        <is>
          <t>Nantes</t>
        </is>
      </c>
      <c r="C18" s="5" t="inlineStr">
        <is>
          <t>Facture</t>
        </is>
      </c>
      <c r="D18" s="6" t="n">
        <v>22100</v>
      </c>
      <c r="E18" s="6" t="n">
        <v>0</v>
      </c>
    </row>
  </sheetData>
  <mergeCells count="4">
    <mergeCell ref="A1:L1"/>
    <mergeCell ref="A3:D3"/>
    <mergeCell ref="F3:H3"/>
    <mergeCell ref="A14:E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18" customWidth="1" min="4" max="4"/>
    <col width="18" customWidth="1" min="5" max="5"/>
  </cols>
  <sheetData>
    <row r="1" ht="32" customHeight="1">
      <c r="A1" s="1" t="inlineStr">
        <is>
          <t>MODE D'EMPLOI — LETTRAGE COMPTABLE</t>
        </is>
      </c>
    </row>
    <row r="3" ht="22" customHeight="1">
      <c r="A3" s="26" t="inlineStr">
        <is>
          <t>1. SAISIE DES ÉCRITURES</t>
        </is>
      </c>
    </row>
    <row r="4" ht="18" customHeight="1">
      <c r="A4" s="27" t="inlineStr">
        <is>
          <t>• Renseignez les colonnes A à L pour chaque écriture comptable.</t>
        </is>
      </c>
    </row>
    <row r="5" ht="18" customHeight="1">
      <c r="A5" s="28" t="inlineStr">
        <is>
          <t>• Saisissez le Débit (col. I) ou le Crédit (col. J) selon le sens de l'écriture.</t>
        </is>
      </c>
    </row>
    <row r="6" ht="18" customHeight="1">
      <c r="A6" s="27" t="inlineStr">
        <is>
          <t>• La colonne K (Solde ligne) est calculée automatiquement : Débit - Crédit.</t>
        </is>
      </c>
    </row>
    <row r="7" ht="18" customHeight="1">
      <c r="A7" s="28" t="inlineStr">
        <is>
          <t>• La colonne M (Statut) se met à jour dès qu'un code lettrage est attribué (col. N).</t>
        </is>
      </c>
    </row>
    <row r="8" ht="18" customHeight="1">
      <c r="A8" s="27" t="inlineStr">
        <is>
          <t>• La colonne P signale 'À vérifier' si une ligne a à la fois un Débit et un Crédit.</t>
        </is>
      </c>
    </row>
    <row r="9" ht="22" customHeight="1">
      <c r="A9" s="26" t="inlineStr">
        <is>
          <t>2. ATTRIBUTION DU CODE LETTRAGE</t>
        </is>
      </c>
    </row>
    <row r="10" ht="18" customHeight="1">
      <c r="A10" s="27" t="inlineStr">
        <is>
          <t>• Attribuez un code lettrage identique (ex : AA, BB…) à toutes les lignes formant</t>
        </is>
      </c>
    </row>
    <row r="11" ht="18" customHeight="1">
      <c r="A11" s="28" t="inlineStr">
        <is>
          <t xml:space="preserve">  un rapprochement (facture + règlement). Utilisez un code unique par opération.</t>
        </is>
      </c>
    </row>
    <row r="12" ht="18" customHeight="1">
      <c r="A12" s="27" t="inlineStr">
        <is>
          <t>• Laissez la colonne N vide pour les écritures non encore lettrées.</t>
        </is>
      </c>
    </row>
    <row r="13" ht="18" customHeight="1">
      <c r="A13" s="28" t="inlineStr">
        <is>
          <t>• La feuille 'Lettrage' calcule automatiquement les totaux et écarts par code.</t>
        </is>
      </c>
    </row>
    <row r="15" ht="22" customHeight="1">
      <c r="A15" s="26" t="inlineStr">
        <is>
          <t>3. INTERPRÉTATION DU STATUT</t>
        </is>
      </c>
    </row>
    <row r="16" ht="18" customHeight="1">
      <c r="A16" s="27" t="inlineStr">
        <is>
          <t>• 'Lettrage OK' (vert) : le total débit = total crédit → opération équilibrée.</t>
        </is>
      </c>
    </row>
    <row r="17" ht="18" customHeight="1">
      <c r="A17" s="28" t="inlineStr">
        <is>
          <t>• 'Écart' (rouge) : un déséquilibre existe → à régulariser (avoir, complément…).</t>
        </is>
      </c>
    </row>
    <row r="18" ht="18" customHeight="1">
      <c r="A18" s="27" t="inlineStr">
        <is>
          <t>• 'Non lettré' : l'écriture n'a pas encore de code → action requise.</t>
        </is>
      </c>
    </row>
    <row r="19" ht="18" customHeight="1">
      <c r="A19" s="28" t="inlineStr">
        <is>
          <t>• Consultez la feuille 'Tableau de bord' pour la synthèse et les graphiques.</t>
        </is>
      </c>
    </row>
    <row r="21" ht="22" customHeight="1">
      <c r="A21" s="26" t="inlineStr">
        <is>
          <t>4. BONNES PRATIQUES</t>
        </is>
      </c>
    </row>
    <row r="22" ht="18" customHeight="1">
      <c r="A22" s="27" t="inlineStr">
        <is>
          <t>• Utilisez un code lettrage UNIQUE par rapprochement (ne pas réutiliser un code).</t>
        </is>
      </c>
    </row>
    <row r="23" ht="18" customHeight="1">
      <c r="A23" s="28" t="inlineStr">
        <is>
          <t>• Vérifiez les factures réglées partiellement : le solde résiduel doit être isolé.</t>
        </is>
      </c>
    </row>
    <row r="24" ht="18" customHeight="1">
      <c r="A24" s="27" t="inlineStr">
        <is>
          <t>• Contrôlez les écritures de TVA, avoirs et acomptes avant de lettrer.</t>
        </is>
      </c>
    </row>
    <row r="25" ht="18" customHeight="1">
      <c r="A25" s="28" t="inlineStr">
        <is>
          <t>• Effectuez le lettrage dès réception du règlement pour un suivi en temps réel.</t>
        </is>
      </c>
    </row>
    <row r="26" ht="18" customHeight="1">
      <c r="A26" s="27" t="inlineStr">
        <is>
          <t>• Archivez les justificatifs (relevés bancaires, lettres de change) avec la référence.</t>
        </is>
      </c>
    </row>
  </sheetData>
  <mergeCells count="23">
    <mergeCell ref="A1:E1"/>
    <mergeCell ref="A3:E3"/>
    <mergeCell ref="A9:E9"/>
    <mergeCell ref="A15:E15"/>
    <mergeCell ref="A21:E21"/>
    <mergeCell ref="A4:E4"/>
    <mergeCell ref="A5:E5"/>
    <mergeCell ref="A6:E6"/>
    <mergeCell ref="A7:E7"/>
    <mergeCell ref="A8:E8"/>
    <mergeCell ref="A10:E10"/>
    <mergeCell ref="A11:E11"/>
    <mergeCell ref="A12:E12"/>
    <mergeCell ref="A13:E13"/>
    <mergeCell ref="A16:E16"/>
    <mergeCell ref="A17:E17"/>
    <mergeCell ref="A18:E18"/>
    <mergeCell ref="A19:E19"/>
    <mergeCell ref="A22:E22"/>
    <mergeCell ref="A23:E23"/>
    <mergeCell ref="A24:E24"/>
    <mergeCell ref="A25:E25"/>
    <mergeCell ref="A26:E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2026-06-01T19:36:38Z</dcterms:created>
  <dcterms:modified xmlns:dcterms="http://purl.org/dc/terms/" xmlns:xsi="http://www.w3.org/2001/XMLSchema-instance" xsi:type="dcterms:W3CDTF">2026-06-01T19:36:38Z</dcterms:modified>
</cp:coreProperties>
</file>