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Budget_50_30_20" sheetId="1" state="visible" r:id="rId1"/>
    <sheet xmlns:r="http://schemas.openxmlformats.org/officeDocument/2006/relationships" name="Synthèse" sheetId="2" state="visible" r:id="rId2"/>
    <sheet xmlns:r="http://schemas.openxmlformats.org/officeDocument/2006/relationships" name="Paramètres" sheetId="3" state="visible" r:id="rId3"/>
    <sheet xmlns:r="http://schemas.openxmlformats.org/officeDocument/2006/relationships" name="Mode_d_emploi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# ##0,00 &quot;€&quot;"/>
    <numFmt numFmtId="165" formatCode="DD/MM/YYYY"/>
    <numFmt numFmtId="166" formatCode="0,00%"/>
  </numFmts>
  <fonts count="7">
    <font>
      <name val="Calibri"/>
      <family val="2"/>
      <color theme="1"/>
      <sz val="11"/>
      <scheme val="minor"/>
    </font>
    <font>
      <name val="Calibri"/>
      <b val="1"/>
      <color rgb="000F766E"/>
      <sz val="14"/>
    </font>
    <font>
      <name val="Calibri"/>
      <b val="1"/>
      <color rgb="00FFFFFF"/>
      <sz val="11"/>
    </font>
    <font>
      <name val="Calibri"/>
      <b val="1"/>
      <color rgb="00FFFFFF"/>
      <sz val="10"/>
    </font>
    <font>
      <name val="Calibri"/>
      <b val="1"/>
      <color rgb="000F766E"/>
      <sz val="10"/>
    </font>
    <font>
      <name val="Calibri"/>
      <sz val="10"/>
    </font>
    <font>
      <name val="Calibri"/>
      <b val="1"/>
      <sz val="10"/>
    </font>
  </fonts>
  <fills count="8">
    <fill>
      <patternFill/>
    </fill>
    <fill>
      <patternFill patternType="gray125"/>
    </fill>
    <fill>
      <patternFill patternType="solid">
        <fgColor rgb="00F0FDFA"/>
      </patternFill>
    </fill>
    <fill>
      <patternFill patternType="solid">
        <fgColor rgb="000F766E"/>
      </patternFill>
    </fill>
    <fill>
      <patternFill patternType="solid">
        <fgColor rgb="0014B8A6"/>
      </patternFill>
    </fill>
    <fill>
      <patternFill patternType="solid">
        <fgColor rgb="00F0F9FF"/>
      </patternFill>
    </fill>
    <fill>
      <patternFill patternType="solid">
        <fgColor rgb="00FFFBEB"/>
      </patternFill>
    </fill>
    <fill>
      <patternFill patternType="solid">
        <fgColor rgb="00FFFFFF"/>
      </patternFill>
    </fill>
  </fills>
  <borders count="6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  <border>
      <left/>
      <right/>
      <top style="thin">
        <color rgb="00D1D5DB"/>
      </top>
      <bottom/>
      <diagonal/>
    </border>
    <border>
      <left/>
      <right style="thin">
        <color rgb="00D1D5DB"/>
      </right>
      <top style="thin">
        <color rgb="00D1D5DB"/>
      </top>
      <bottom/>
      <diagonal/>
    </border>
    <border>
      <left/>
      <right/>
      <top style="thin">
        <color rgb="00D1D5DB"/>
      </top>
      <bottom style="thin">
        <color rgb="00D1D5DB"/>
      </bottom>
      <diagonal/>
    </border>
    <border>
      <left/>
      <right style="thin">
        <color rgb="00D1D5DB"/>
      </right>
      <top style="thin">
        <color rgb="00D1D5DB"/>
      </top>
      <bottom style="thin">
        <color rgb="00D1D5DB"/>
      </bottom>
      <diagonal/>
    </border>
  </borders>
  <cellStyleXfs count="1">
    <xf numFmtId="0" fontId="0" fillId="0" borderId="0"/>
  </cellStyleXfs>
  <cellXfs count="42">
    <xf numFmtId="0" fontId="0" fillId="0" borderId="0" pivotButton="0" quotePrefix="0" xfId="0"/>
    <xf numFmtId="0" fontId="1" fillId="2" borderId="0" applyAlignment="1" pivotButton="0" quotePrefix="0" xfId="0">
      <alignment horizontal="center" vertical="center" wrapText="1"/>
    </xf>
    <xf numFmtId="0" fontId="2" fillId="3" borderId="0" applyAlignment="1" pivotButton="0" quotePrefix="0" xfId="0">
      <alignment horizontal="center" vertical="center" wrapText="1"/>
    </xf>
    <xf numFmtId="0" fontId="3" fillId="4" borderId="0" applyAlignment="1" pivotButton="0" quotePrefix="0" xfId="0">
      <alignment horizontal="center" vertical="center" wrapText="1"/>
    </xf>
    <xf numFmtId="0" fontId="2" fillId="3" borderId="1" applyAlignment="1" pivotButton="0" quotePrefix="0" xfId="0">
      <alignment horizontal="center" vertical="center" wrapText="1"/>
    </xf>
    <xf numFmtId="0" fontId="4" fillId="5" borderId="1" applyAlignment="1" pivotButton="0" quotePrefix="0" xfId="0">
      <alignment horizontal="left" vertical="center"/>
    </xf>
    <xf numFmtId="0" fontId="0" fillId="5" borderId="1" applyAlignment="1" pivotButton="0" quotePrefix="0" xfId="0">
      <alignment horizontal="center" vertical="center" wrapText="1"/>
    </xf>
    <xf numFmtId="164" fontId="0" fillId="6" borderId="1" applyAlignment="1" pivotButton="0" quotePrefix="0" xfId="0">
      <alignment horizontal="right" vertical="center"/>
    </xf>
    <xf numFmtId="165" fontId="5" fillId="2" borderId="1" applyAlignment="1" pivotButton="0" quotePrefix="0" xfId="0">
      <alignment horizontal="center" vertical="center" wrapText="1"/>
    </xf>
    <xf numFmtId="0" fontId="5" fillId="6" borderId="1" applyAlignment="1" pivotButton="0" quotePrefix="0" xfId="0">
      <alignment horizontal="left" vertical="center"/>
    </xf>
    <xf numFmtId="0" fontId="5" fillId="6" borderId="1" applyAlignment="1" pivotButton="0" quotePrefix="0" xfId="0">
      <alignment horizontal="center" vertical="center" wrapText="1"/>
    </xf>
    <xf numFmtId="164" fontId="5" fillId="6" borderId="1" applyAlignment="1" pivotButton="0" quotePrefix="0" xfId="0">
      <alignment horizontal="left" vertical="center"/>
    </xf>
    <xf numFmtId="166" fontId="5" fillId="2" borderId="1" applyAlignment="1" pivotButton="0" quotePrefix="0" xfId="0">
      <alignment horizontal="center" vertical="center" wrapText="1"/>
    </xf>
    <xf numFmtId="0" fontId="5" fillId="2" borderId="1" applyAlignment="1" pivotButton="0" quotePrefix="0" xfId="0">
      <alignment horizontal="center" vertical="center" wrapText="1"/>
    </xf>
    <xf numFmtId="165" fontId="5" fillId="7" borderId="1" applyAlignment="1" pivotButton="0" quotePrefix="0" xfId="0">
      <alignment horizontal="center" vertical="center" wrapText="1"/>
    </xf>
    <xf numFmtId="166" fontId="5" fillId="7" borderId="1" applyAlignment="1" pivotButton="0" quotePrefix="0" xfId="0">
      <alignment horizontal="center" vertical="center" wrapText="1"/>
    </xf>
    <xf numFmtId="0" fontId="5" fillId="7" borderId="1" applyAlignment="1" pivotButton="0" quotePrefix="0" xfId="0">
      <alignment horizontal="center" vertical="center" wrapText="1"/>
    </xf>
    <xf numFmtId="0" fontId="0" fillId="4" borderId="1" pivotButton="0" quotePrefix="0" xfId="0"/>
    <xf numFmtId="0" fontId="6" fillId="4" borderId="1" applyAlignment="1" pivotButton="0" quotePrefix="0" xfId="0">
      <alignment horizontal="center" vertical="center" wrapText="1"/>
    </xf>
    <xf numFmtId="164" fontId="6" fillId="4" borderId="1" applyAlignment="1" pivotButton="0" quotePrefix="0" xfId="0">
      <alignment horizontal="right" vertical="center"/>
    </xf>
    <xf numFmtId="0" fontId="4" fillId="0" borderId="0" applyAlignment="1" pivotButton="0" quotePrefix="0" xfId="0">
      <alignment horizontal="left" vertical="center"/>
    </xf>
    <xf numFmtId="0" fontId="4" fillId="2" borderId="1" applyAlignment="1" pivotButton="0" quotePrefix="0" xfId="0">
      <alignment horizontal="left" vertical="center"/>
    </xf>
    <xf numFmtId="0" fontId="0" fillId="2" borderId="1" applyAlignment="1" pivotButton="0" quotePrefix="0" xfId="0">
      <alignment horizontal="right" vertical="center"/>
    </xf>
    <xf numFmtId="0" fontId="4" fillId="7" borderId="1" applyAlignment="1" pivotButton="0" quotePrefix="0" xfId="0">
      <alignment horizontal="left" vertical="center"/>
    </xf>
    <xf numFmtId="164" fontId="0" fillId="7" borderId="1" applyAlignment="1" pivotButton="0" quotePrefix="0" xfId="0">
      <alignment horizontal="right" vertical="center"/>
    </xf>
    <xf numFmtId="166" fontId="0" fillId="7" borderId="1" applyAlignment="1" pivotButton="0" quotePrefix="0" xfId="0">
      <alignment horizontal="right" vertical="center"/>
    </xf>
    <xf numFmtId="164" fontId="0" fillId="2" borderId="1" applyAlignment="1" pivotButton="0" quotePrefix="0" xfId="0">
      <alignment horizontal="right" vertical="center"/>
    </xf>
    <xf numFmtId="166" fontId="0" fillId="2" borderId="1" applyAlignment="1" pivotButton="0" quotePrefix="0" xfId="0">
      <alignment horizontal="right" vertical="center"/>
    </xf>
    <xf numFmtId="166" fontId="0" fillId="6" borderId="1" applyAlignment="1" pivotButton="0" quotePrefix="0" xfId="0">
      <alignment horizontal="right" vertical="center"/>
    </xf>
    <xf numFmtId="0" fontId="0" fillId="7" borderId="1" applyAlignment="1" pivotButton="0" quotePrefix="0" xfId="0">
      <alignment horizontal="right" vertical="center"/>
    </xf>
    <xf numFmtId="1" fontId="0" fillId="6" borderId="1" applyAlignment="1" pivotButton="0" quotePrefix="0" xfId="0">
      <alignment horizontal="right" vertical="center"/>
    </xf>
    <xf numFmtId="0" fontId="4" fillId="4" borderId="1" applyAlignment="1" pivotButton="0" quotePrefix="0" xfId="0">
      <alignment horizontal="center" vertical="center" wrapText="1"/>
    </xf>
    <xf numFmtId="0" fontId="3" fillId="4" borderId="1" applyAlignment="1" pivotButton="0" quotePrefix="0" xfId="0">
      <alignment horizontal="center" vertical="center" wrapText="1"/>
    </xf>
    <xf numFmtId="0" fontId="5" fillId="0" borderId="1" applyAlignment="1" pivotButton="0" quotePrefix="0" xfId="0">
      <alignment horizontal="left" vertical="center"/>
    </xf>
    <xf numFmtId="164" fontId="0" fillId="0" borderId="1" applyAlignment="1" pivotButton="0" quotePrefix="0" xfId="0">
      <alignment horizontal="right" vertical="center"/>
    </xf>
    <xf numFmtId="0" fontId="5" fillId="0" borderId="1" applyAlignment="1" pivotButton="0" quotePrefix="0" xfId="0">
      <alignment horizontal="center" vertical="center" wrapText="1"/>
    </xf>
    <xf numFmtId="0" fontId="5" fillId="2" borderId="1" applyAlignment="1" pivotButton="0" quotePrefix="0" xfId="0">
      <alignment horizontal="left" vertical="center"/>
    </xf>
    <xf numFmtId="0" fontId="5" fillId="7" borderId="1" applyAlignment="1" pivotButton="0" quotePrefix="0" xfId="0">
      <alignment horizontal="left" vertical="center"/>
    </xf>
    <xf numFmtId="0" fontId="2" fillId="3" borderId="1" applyAlignment="1" pivotButton="0" quotePrefix="0" xfId="0">
      <alignment horizontal="left" vertical="center"/>
    </xf>
    <xf numFmtId="0" fontId="0" fillId="0" borderId="4" pivotButton="0" quotePrefix="0" xfId="0"/>
    <xf numFmtId="0" fontId="0" fillId="0" borderId="5" pivotButton="0" quotePrefix="0" xfId="0"/>
    <xf numFmtId="0" fontId="5" fillId="5" borderId="1" applyAlignment="1" pivotButton="0" quotePrefix="0" xfId="0">
      <alignment horizontal="left" vertical="top" wrapText="1"/>
    </xf>
  </cellXfs>
  <cellStyles count="1">
    <cellStyle name="Normal" xfId="0" builtinId="0" hidden="0"/>
  </cellStyles>
  <dxfs count="2">
    <dxf>
      <fill>
        <patternFill patternType="solid">
          <fgColor rgb="00DCFCE7"/>
        </patternFill>
      </fill>
    </dxf>
    <dxf>
      <fill>
        <patternFill patternType="solid">
          <fgColor rgb="00FEE2E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Répartition Besoins / Envies / Épargne</a:t>
            </a:r>
          </a:p>
        </rich>
      </tx>
    </title>
    <plotArea>
      <pieChart>
        <varyColors val="1"/>
        <ser>
          <idx val="0"/>
          <order val="0"/>
          <tx>
            <strRef>
              <f>'Synthèse'!B14</f>
            </strRef>
          </tx>
          <spPr>
            <a:ln xmlns:a="http://schemas.openxmlformats.org/drawingml/2006/main">
              <a:solidFill>
                <a:srgbClr val="FFFFFF"/>
              </a:solidFill>
              <a:prstDash val="solid"/>
            </a:ln>
          </spPr>
          <cat>
            <numRef>
              <f>'Synthèse'!$A$15:$A$17</f>
            </numRef>
          </cat>
          <val>
            <numRef>
              <f>'Synthèse'!$B$15:$B$17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Réalisé vs Budget théorique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'Synthèse'!B14</f>
            </strRef>
          </tx>
          <spPr>
            <a:solidFill xmlns:a="http://schemas.openxmlformats.org/drawingml/2006/main">
              <a:srgbClr val="14B8A6"/>
            </a:solidFill>
            <a:ln xmlns:a="http://schemas.openxmlformats.org/drawingml/2006/main">
              <a:prstDash val="solid"/>
            </a:ln>
          </spPr>
          <cat>
            <numRef>
              <f>'Synthèse'!$A$15:$A$17</f>
            </numRef>
          </cat>
          <val>
            <numRef>
              <f>'Synthèse'!$B$15:$B$17</f>
            </numRef>
          </val>
        </ser>
        <ser>
          <idx val="1"/>
          <order val="1"/>
          <tx>
            <strRef>
              <f>'Synthèse'!C14</f>
            </strRef>
          </tx>
          <spPr>
            <a:solidFill xmlns:a="http://schemas.openxmlformats.org/drawingml/2006/main">
              <a:srgbClr val="0F766E"/>
            </a:solidFill>
            <a:ln xmlns:a="http://schemas.openxmlformats.org/drawingml/2006/main">
              <a:prstDash val="solid"/>
            </a:ln>
          </spPr>
          <cat>
            <numRef>
              <f>'Synthèse'!$A$15:$A$17</f>
            </numRef>
          </cat>
          <val>
            <numRef>
              <f>'Synthèse'!$C$15:$C$17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Catégorie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Montant (€)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3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Évolution du reste à vivre — Janvier 2026</a:t>
            </a:r>
          </a:p>
        </rich>
      </tx>
    </title>
    <plotArea>
      <lineChart>
        <grouping val="standard"/>
        <ser>
          <idx val="0"/>
          <order val="0"/>
          <tx>
            <strRef>
              <f>'Synthèse'!B19</f>
            </strRef>
          </tx>
          <spPr>
            <a:ln xmlns:a="http://schemas.openxmlformats.org/drawingml/2006/main" w="25000">
              <a:solidFill>
                <a:srgbClr val="0F766E"/>
              </a:solidFill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'Synthèse'!$A$20:$A$27</f>
            </numRef>
          </cat>
          <val>
            <numRef>
              <f>'Synthèse'!$B$20:$B$27</f>
            </numRef>
          </val>
        </ser>
        <axId val="10"/>
        <axId val="100"/>
      </line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Date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Montant (€)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Relationship Type="http://schemas.openxmlformats.org/officeDocument/2006/relationships/chart" Target="/xl/charts/chart3.xml" Id="rId3"/></Relationships>
</file>

<file path=xl/drawings/drawing1.xml><?xml version="1.0" encoding="utf-8"?>
<wsDr xmlns="http://schemas.openxmlformats.org/drawingml/2006/spreadsheetDrawing">
  <oneCellAnchor>
    <from>
      <col>5</col>
      <colOff>0</colOff>
      <row>2</row>
      <rowOff>0</rowOff>
    </from>
    <ext cx="5040000" cy="432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5</col>
      <colOff>0</colOff>
      <row>18</row>
      <rowOff>0</rowOff>
    </from>
    <ext cx="5760000" cy="432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  <oneCellAnchor>
    <from>
      <col>0</col>
      <colOff>0</colOff>
      <row>29</row>
      <rowOff>0</rowOff>
    </from>
    <ext cx="7920000" cy="4320000"/>
    <graphicFrame>
      <nvGraphicFramePr>
        <cNvPr id="3" name="Chart 3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N12"/>
  <sheetViews>
    <sheetView workbookViewId="0">
      <selection activeCell="A1" sqref="A1"/>
    </sheetView>
  </sheetViews>
  <sheetFormatPr baseColWidth="8" defaultRowHeight="15"/>
  <cols>
    <col width="14" customWidth="1" min="1" max="1"/>
    <col width="38" customWidth="1" min="2" max="2"/>
    <col width="18" customWidth="1" min="3" max="3"/>
    <col width="24" customWidth="1" min="4" max="4"/>
    <col width="14" customWidth="1" min="5" max="5"/>
    <col width="18" customWidth="1" min="6" max="6"/>
    <col width="14" customWidth="1" min="7" max="7"/>
    <col width="16" customWidth="1" min="8" max="8"/>
    <col width="16" customWidth="1" min="9" max="9"/>
    <col width="16" customWidth="1" min="10" max="10"/>
    <col width="4" customWidth="1" min="11" max="11"/>
    <col width="24" customWidth="1" min="12" max="12"/>
    <col width="8" customWidth="1" min="13" max="13"/>
    <col width="14" customWidth="1" min="14" max="14"/>
  </cols>
  <sheetData>
    <row r="1" ht="28" customHeight="1">
      <c r="A1" s="1" t="inlineStr">
        <is>
          <t>BUDGET MENSUEL 50/30/20 — JANVIER 2026</t>
        </is>
      </c>
      <c r="L1" s="2" t="inlineStr">
        <is>
          <t>SEUILS 50/30/20</t>
        </is>
      </c>
      <c r="M1" s="3" t="inlineStr">
        <is>
          <t>Règle</t>
        </is>
      </c>
      <c r="N1" s="3" t="inlineStr">
        <is>
          <t>Montant (€)</t>
        </is>
      </c>
    </row>
    <row r="2" ht="32" customHeight="1">
      <c r="A2" s="4" t="inlineStr">
        <is>
          <t>Date</t>
        </is>
      </c>
      <c r="B2" s="4" t="inlineStr">
        <is>
          <t>Libellé</t>
        </is>
      </c>
      <c r="C2" s="4" t="inlineStr">
        <is>
          <t>Catégorie</t>
        </is>
      </c>
      <c r="D2" s="4" t="inlineStr">
        <is>
          <t>Sous-catégorie</t>
        </is>
      </c>
      <c r="E2" s="4" t="inlineStr">
        <is>
          <t>Type 50/30/20</t>
        </is>
      </c>
      <c r="F2" s="4" t="inlineStr">
        <is>
          <t>Compte</t>
        </is>
      </c>
      <c r="G2" s="4" t="inlineStr">
        <is>
          <t>Montant (€)</t>
        </is>
      </c>
      <c r="H2" s="4" t="inlineStr">
        <is>
          <t>Revenu réf. (€)</t>
        </is>
      </c>
      <c r="I2" s="4" t="inlineStr">
        <is>
          <t>Part du revenu (%)</t>
        </is>
      </c>
      <c r="J2" s="4" t="inlineStr">
        <is>
          <t>Statut</t>
        </is>
      </c>
      <c r="L2" s="5" t="inlineStr">
        <is>
          <t>Budget Besoins (50%)</t>
        </is>
      </c>
      <c r="M2" s="6" t="inlineStr">
        <is>
          <t>50%</t>
        </is>
      </c>
      <c r="N2" s="7">
        <f>N5*0,5</f>
        <v/>
      </c>
    </row>
    <row r="3">
      <c r="A3" s="8" t="inlineStr">
        <is>
          <t>05/01/2026</t>
        </is>
      </c>
      <c r="B3" s="9" t="inlineStr">
        <is>
          <t>Salaire net janvier — Pierre Dupont</t>
        </is>
      </c>
      <c r="C3" s="9" t="inlineStr">
        <is>
          <t>Revenu</t>
        </is>
      </c>
      <c r="D3" s="9" t="inlineStr">
        <is>
          <t>Salaire</t>
        </is>
      </c>
      <c r="E3" s="10" t="inlineStr">
        <is>
          <t>Revenu</t>
        </is>
      </c>
      <c r="F3" s="10" t="inlineStr">
        <is>
          <t>Compte courant</t>
        </is>
      </c>
      <c r="G3" s="11" t="n">
        <v>3200</v>
      </c>
      <c r="H3" s="11" t="n">
        <v>3200</v>
      </c>
      <c r="I3" s="12">
        <f>SI($H3&gt;0;G3/$H3;0)</f>
        <v/>
      </c>
      <c r="J3" s="13">
        <f>SI(OU(E3="Besoin";E3="Envie";E3="Épargne");SI(G3&lt;=SI(E3="Besoin";$N$2;SI(E3="Envie";$N$3;$N$4));"Dans le budget";"Dépassement");"")</f>
        <v/>
      </c>
      <c r="L3" s="5" t="inlineStr">
        <is>
          <t>Budget Envies (30%)</t>
        </is>
      </c>
      <c r="M3" s="6" t="inlineStr">
        <is>
          <t>30%</t>
        </is>
      </c>
      <c r="N3" s="7">
        <f>N5*0,3</f>
        <v/>
      </c>
    </row>
    <row r="4">
      <c r="A4" s="14" t="inlineStr">
        <is>
          <t>06/01/2026</t>
        </is>
      </c>
      <c r="B4" s="9" t="inlineStr">
        <is>
          <t>Loyer appartement — Marie Martin</t>
        </is>
      </c>
      <c r="C4" s="9" t="inlineStr">
        <is>
          <t>Logement</t>
        </is>
      </c>
      <c r="D4" s="9" t="inlineStr">
        <is>
          <t>Loyer</t>
        </is>
      </c>
      <c r="E4" s="10" t="inlineStr">
        <is>
          <t>Besoin</t>
        </is>
      </c>
      <c r="F4" s="10" t="inlineStr">
        <is>
          <t>Compte courant</t>
        </is>
      </c>
      <c r="G4" s="11" t="n">
        <v>950</v>
      </c>
      <c r="H4" s="11" t="n">
        <v>3200</v>
      </c>
      <c r="I4" s="15">
        <f>SI($H4&gt;0;G4/$H4;0)</f>
        <v/>
      </c>
      <c r="J4" s="16">
        <f>SI(OU(E4="Besoin";E4="Envie";E4="Épargne");SI(G4&lt;=SI(E4="Besoin";$N$2;SI(E4="Envie";$N$3;$N$4));"Dans le budget";"Dépassement");"")</f>
        <v/>
      </c>
      <c r="L4" s="5" t="inlineStr">
        <is>
          <t>Budget Épargne (20%)</t>
        </is>
      </c>
      <c r="M4" s="6" t="inlineStr">
        <is>
          <t>20%</t>
        </is>
      </c>
      <c r="N4" s="7">
        <f>N5*0,2</f>
        <v/>
      </c>
    </row>
    <row r="5">
      <c r="A5" s="8" t="inlineStr">
        <is>
          <t>08/01/2026</t>
        </is>
      </c>
      <c r="B5" s="9" t="inlineStr">
        <is>
          <t>Courses alimentaires — Julien Morel</t>
        </is>
      </c>
      <c r="C5" s="9" t="inlineStr">
        <is>
          <t>Alimentation</t>
        </is>
      </c>
      <c r="D5" s="9" t="inlineStr">
        <is>
          <t>Supermarché</t>
        </is>
      </c>
      <c r="E5" s="10" t="inlineStr">
        <is>
          <t>Besoin</t>
        </is>
      </c>
      <c r="F5" s="10" t="inlineStr">
        <is>
          <t>Compte courant</t>
        </is>
      </c>
      <c r="G5" s="11" t="n">
        <v>320</v>
      </c>
      <c r="H5" s="11" t="n">
        <v>3200</v>
      </c>
      <c r="I5" s="12">
        <f>SI($H5&gt;0;G5/$H5;0)</f>
        <v/>
      </c>
      <c r="J5" s="13">
        <f>SI(OU(E5="Besoin";E5="Envie";E5="Épargne");SI(G5&lt;=SI(E5="Besoin";$N$2;SI(E5="Envie";$N$3;$N$4));"Dans le budget";"Dépassement");"")</f>
        <v/>
      </c>
      <c r="L5" s="5" t="inlineStr">
        <is>
          <t>Revenu net total</t>
        </is>
      </c>
      <c r="M5" s="6" t="inlineStr">
        <is>
          <t>100%</t>
        </is>
      </c>
      <c r="N5" s="7">
        <f>SOMME.SI.ENS(G:G;C:C;"Revenu")</f>
        <v/>
      </c>
    </row>
    <row r="6">
      <c r="A6" s="14" t="inlineStr">
        <is>
          <t>10/01/2026</t>
        </is>
      </c>
      <c r="B6" s="9" t="inlineStr">
        <is>
          <t>Abonnement transport — Sophie Leblanc</t>
        </is>
      </c>
      <c r="C6" s="9" t="inlineStr">
        <is>
          <t>Transport</t>
        </is>
      </c>
      <c r="D6" s="9" t="inlineStr">
        <is>
          <t>Navigo mensuel</t>
        </is>
      </c>
      <c r="E6" s="10" t="inlineStr">
        <is>
          <t>Besoin</t>
        </is>
      </c>
      <c r="F6" s="10" t="inlineStr">
        <is>
          <t>Compte courant</t>
        </is>
      </c>
      <c r="G6" s="11" t="n">
        <v>86.40000000000001</v>
      </c>
      <c r="H6" s="11" t="n">
        <v>3200</v>
      </c>
      <c r="I6" s="15">
        <f>SI($H6&gt;0;G6/$H6;0)</f>
        <v/>
      </c>
      <c r="J6" s="16">
        <f>SI(OU(E6="Besoin";E6="Envie";E6="Épargne");SI(G6&lt;=SI(E6="Besoin";$N$2;SI(E6="Envie";$N$3;$N$4));"Dans le budget";"Dépassement");"")</f>
        <v/>
      </c>
    </row>
    <row r="7">
      <c r="A7" s="8" t="inlineStr">
        <is>
          <t>14/01/2026</t>
        </is>
      </c>
      <c r="B7" s="9" t="inlineStr">
        <is>
          <t>Restaurant gastronomique — Nicolas Petit</t>
        </is>
      </c>
      <c r="C7" s="9" t="inlineStr">
        <is>
          <t>Loisirs</t>
        </is>
      </c>
      <c r="D7" s="9" t="inlineStr">
        <is>
          <t>Restaurant</t>
        </is>
      </c>
      <c r="E7" s="10" t="inlineStr">
        <is>
          <t>Envie</t>
        </is>
      </c>
      <c r="F7" s="10" t="inlineStr">
        <is>
          <t>Compte courant</t>
        </is>
      </c>
      <c r="G7" s="11" t="n">
        <v>78.5</v>
      </c>
      <c r="H7" s="11" t="n">
        <v>3200</v>
      </c>
      <c r="I7" s="12">
        <f>SI($H7&gt;0;G7/$H7;0)</f>
        <v/>
      </c>
      <c r="J7" s="13">
        <f>SI(OU(E7="Besoin";E7="Envie";E7="Épargne");SI(G7&lt;=SI(E7="Besoin";$N$2;SI(E7="Envie";$N$3;$N$4));"Dans le budget";"Dépassement");"")</f>
        <v/>
      </c>
    </row>
    <row r="8">
      <c r="A8" s="14" t="inlineStr">
        <is>
          <t>16/01/2026</t>
        </is>
      </c>
      <c r="B8" s="9" t="inlineStr">
        <is>
          <t>Abonnement streaming — Camille Roux</t>
        </is>
      </c>
      <c r="C8" s="9" t="inlineStr">
        <is>
          <t>Divers</t>
        </is>
      </c>
      <c r="D8" s="9" t="inlineStr">
        <is>
          <t>Netflix / Spotify</t>
        </is>
      </c>
      <c r="E8" s="10" t="inlineStr">
        <is>
          <t>Envie</t>
        </is>
      </c>
      <c r="F8" s="10" t="inlineStr">
        <is>
          <t>Compte courant</t>
        </is>
      </c>
      <c r="G8" s="11" t="n">
        <v>22.99</v>
      </c>
      <c r="H8" s="11" t="n">
        <v>3200</v>
      </c>
      <c r="I8" s="15">
        <f>SI($H8&gt;0;G8/$H8;0)</f>
        <v/>
      </c>
      <c r="J8" s="16">
        <f>SI(OU(E8="Besoin";E8="Envie";E8="Épargne");SI(G8&lt;=SI(E8="Besoin";$N$2;SI(E8="Envie";$N$3;$N$4));"Dans le budget";"Dépassement");"")</f>
        <v/>
      </c>
    </row>
    <row r="9">
      <c r="A9" s="8" t="inlineStr">
        <is>
          <t>18/01/2026</t>
        </is>
      </c>
      <c r="B9" s="9" t="inlineStr">
        <is>
          <t>Versement Livret A — Léa Bernard</t>
        </is>
      </c>
      <c r="C9" s="9" t="inlineStr">
        <is>
          <t>Épargne</t>
        </is>
      </c>
      <c r="D9" s="9" t="inlineStr">
        <is>
          <t>Épargne réglementée</t>
        </is>
      </c>
      <c r="E9" s="10" t="inlineStr">
        <is>
          <t>Épargne</t>
        </is>
      </c>
      <c r="F9" s="10" t="inlineStr">
        <is>
          <t>Livret A</t>
        </is>
      </c>
      <c r="G9" s="11" t="n">
        <v>320</v>
      </c>
      <c r="H9" s="11" t="n">
        <v>3200</v>
      </c>
      <c r="I9" s="12">
        <f>SI($H9&gt;0;G9/$H9;0)</f>
        <v/>
      </c>
      <c r="J9" s="13">
        <f>SI(OU(E9="Besoin";E9="Envie";E9="Épargne");SI(G9&lt;=SI(E9="Besoin";$N$2;SI(E9="Envie";$N$3;$N$4));"Dans le budget";"Dépassement");"")</f>
        <v/>
      </c>
    </row>
    <row r="10">
      <c r="A10" s="14" t="inlineStr">
        <is>
          <t>20/01/2026</t>
        </is>
      </c>
      <c r="B10" s="9" t="inlineStr">
        <is>
          <t>Virement LDDS — Thomas Girard</t>
        </is>
      </c>
      <c r="C10" s="9" t="inlineStr">
        <is>
          <t>Épargne</t>
        </is>
      </c>
      <c r="D10" s="9" t="inlineStr">
        <is>
          <t>Épargne réglementée</t>
        </is>
      </c>
      <c r="E10" s="10" t="inlineStr">
        <is>
          <t>Épargne</t>
        </is>
      </c>
      <c r="F10" s="10" t="inlineStr">
        <is>
          <t>LDDS</t>
        </is>
      </c>
      <c r="G10" s="11" t="n">
        <v>160</v>
      </c>
      <c r="H10" s="11" t="n">
        <v>3200</v>
      </c>
      <c r="I10" s="15">
        <f>SI($H10&gt;0;G10/$H10;0)</f>
        <v/>
      </c>
      <c r="J10" s="16">
        <f>SI(OU(E10="Besoin";E10="Envie";E10="Épargne");SI(G10&lt;=SI(E10="Besoin";$N$2;SI(E10="Envie";$N$3;$N$4));"Dans le budget";"Dépassement");"")</f>
        <v/>
      </c>
    </row>
    <row r="11">
      <c r="A11" s="8" t="inlineStr">
        <is>
          <t>22/01/2026</t>
        </is>
      </c>
      <c r="B11" s="9" t="inlineStr">
        <is>
          <t>Mutuelle santé — Élodie Simon</t>
        </is>
      </c>
      <c r="C11" s="9" t="inlineStr">
        <is>
          <t>Santé</t>
        </is>
      </c>
      <c r="D11" s="9" t="inlineStr">
        <is>
          <t>Complémentaire santé</t>
        </is>
      </c>
      <c r="E11" s="10" t="inlineStr">
        <is>
          <t>Besoin</t>
        </is>
      </c>
      <c r="F11" s="10" t="inlineStr">
        <is>
          <t>Compte courant</t>
        </is>
      </c>
      <c r="G11" s="11" t="n">
        <v>65</v>
      </c>
      <c r="H11" s="11" t="n">
        <v>3200</v>
      </c>
      <c r="I11" s="12">
        <f>SI($H11&gt;0;G11/$H11;0)</f>
        <v/>
      </c>
      <c r="J11" s="13">
        <f>SI(OU(E11="Besoin";E11="Envie";E11="Épargne");SI(G11&lt;=SI(E11="Besoin";$N$2;SI(E11="Envie";$N$3;$N$4));"Dans le budget";"Dépassement");"")</f>
        <v/>
      </c>
    </row>
    <row r="12">
      <c r="A12" s="17" t="n"/>
      <c r="B12" s="18" t="inlineStr">
        <is>
          <t>TOTAUX</t>
        </is>
      </c>
      <c r="C12" s="17" t="n"/>
      <c r="D12" s="17" t="n"/>
      <c r="E12" s="17" t="n"/>
      <c r="F12" s="17" t="n"/>
      <c r="G12" s="19">
        <f>SOMME(G3:G11)</f>
        <v/>
      </c>
      <c r="H12" s="17" t="n"/>
      <c r="I12" s="17" t="n"/>
      <c r="J12" s="17" t="n"/>
    </row>
  </sheetData>
  <mergeCells count="1">
    <mergeCell ref="A1:J1"/>
  </mergeCells>
  <conditionalFormatting sqref="J3:J11">
    <cfRule type="expression" priority="1" dxfId="0" stopIfTrue="0">
      <formula>J3="Dans le budget"</formula>
    </cfRule>
    <cfRule type="expression" priority="2" dxfId="1" stopIfTrue="0">
      <formula>J3="Dépassement"</formula>
    </cfRule>
  </conditionalFormatting>
  <conditionalFormatting sqref="G3:G11">
    <cfRule type="expression" priority="3" dxfId="0" stopIfTrue="0">
      <formula>G3&gt;0</formula>
    </cfRule>
  </conditionalFormatting>
  <dataValidations count="3">
    <dataValidation sqref="E3:E100" showErrorMessage="1" showInputMessage="1" allowBlank="1" type="list">
      <formula1>"Revenu,Besoin,Envie,Épargne"</formula1>
    </dataValidation>
    <dataValidation sqref="F3:F100" showErrorMessage="1" showInputMessage="1" allowBlank="1" type="list">
      <formula1>"Compte courant,Livret A,LDDS,PEL"</formula1>
    </dataValidation>
    <dataValidation sqref="C3:C100" showErrorMessage="1" showInputMessage="1" allowBlank="1" type="list">
      <formula1>"Revenu,Logement,Transport,Alimentation,Santé,Loisirs,Épargne,Divers"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H27"/>
  <sheetViews>
    <sheetView workbookViewId="0">
      <selection activeCell="A1" sqref="A1"/>
    </sheetView>
  </sheetViews>
  <sheetFormatPr baseColWidth="8" defaultRowHeight="15"/>
  <cols>
    <col width="28" customWidth="1" min="1" max="1"/>
    <col width="20" customWidth="1" min="2" max="2"/>
    <col width="22" customWidth="1" min="3" max="3"/>
    <col width="16" customWidth="1" min="4" max="4"/>
    <col width="12" customWidth="1" min="5" max="5"/>
    <col width="14" customWidth="1" min="6" max="6"/>
    <col width="14" customWidth="1" min="7" max="7"/>
    <col width="14" customWidth="1" min="8" max="8"/>
  </cols>
  <sheetData>
    <row r="1" ht="30" customHeight="1">
      <c r="A1" s="1" t="inlineStr">
        <is>
          <t>TABLEAU DE BORD — BUDGET 50/30/20 — JANVIER 2026</t>
        </is>
      </c>
    </row>
    <row r="2">
      <c r="A2" s="20" t="inlineStr">
        <is>
          <t>Indicateurs clés du mois</t>
        </is>
      </c>
    </row>
    <row r="3">
      <c r="A3" s="4" t="inlineStr">
        <is>
          <t>Indicateur</t>
        </is>
      </c>
      <c r="B3" s="4" t="inlineStr">
        <is>
          <t>Valeur réelle (€)</t>
        </is>
      </c>
      <c r="C3" s="4" t="inlineStr">
        <is>
          <t>Budget théorique (€)</t>
        </is>
      </c>
      <c r="D3" s="4" t="inlineStr">
        <is>
          <t>Écart (€)</t>
        </is>
      </c>
      <c r="E3" s="4" t="inlineStr">
        <is>
          <t>Écart (%)</t>
        </is>
      </c>
    </row>
    <row r="4">
      <c r="A4" s="21" t="inlineStr">
        <is>
          <t>Revenu net mensuel total</t>
        </is>
      </c>
      <c r="B4" s="7">
        <f>SOMME.SI.ENS(Budget_50_30_20!G:G;Budget_50_30_20!C:C;"Revenu")</f>
        <v/>
      </c>
      <c r="C4" s="22" t="inlineStr"/>
      <c r="D4" s="22" t="inlineStr"/>
      <c r="E4" s="22" t="inlineStr"/>
    </row>
    <row r="5">
      <c r="A5" s="23" t="inlineStr">
        <is>
          <t>Total Besoins</t>
        </is>
      </c>
      <c r="B5" s="7">
        <f>SOMME.SI.ENS(Budget_50_30_20!G:G;Budget_50_30_20!E:E;"Besoin")</f>
        <v/>
      </c>
      <c r="C5" s="24">
        <f>B4*0,5</f>
        <v/>
      </c>
      <c r="D5" s="24">
        <f>B5-C5</f>
        <v/>
      </c>
      <c r="E5" s="25">
        <f>SI(C5&gt;0;D5/C5;0)</f>
        <v/>
      </c>
    </row>
    <row r="6">
      <c r="A6" s="21" t="inlineStr">
        <is>
          <t>Total Envies</t>
        </is>
      </c>
      <c r="B6" s="7">
        <f>SOMME.SI.ENS(Budget_50_30_20!G:G;Budget_50_30_20!E:E;"Envie")</f>
        <v/>
      </c>
      <c r="C6" s="26">
        <f>B4*0,3</f>
        <v/>
      </c>
      <c r="D6" s="26">
        <f>B6-C6</f>
        <v/>
      </c>
      <c r="E6" s="27">
        <f>SI(C6&gt;0;D6/C6;0)</f>
        <v/>
      </c>
    </row>
    <row r="7">
      <c r="A7" s="23" t="inlineStr">
        <is>
          <t>Total Épargne</t>
        </is>
      </c>
      <c r="B7" s="7">
        <f>SOMME.SI.ENS(Budget_50_30_20!G:G;Budget_50_30_20!E:E;"Épargne")</f>
        <v/>
      </c>
      <c r="C7" s="24">
        <f>B4*0,2</f>
        <v/>
      </c>
      <c r="D7" s="24">
        <f>B7-C7</f>
        <v/>
      </c>
      <c r="E7" s="25">
        <f>SI(C7&gt;0;D7/C7;0)</f>
        <v/>
      </c>
    </row>
    <row r="8">
      <c r="A8" s="21" t="inlineStr">
        <is>
          <t>Reste à vivre</t>
        </is>
      </c>
      <c r="B8" s="7">
        <f>B4-B5-B6-B7</f>
        <v/>
      </c>
      <c r="C8" s="22" t="inlineStr"/>
      <c r="D8" s="22" t="inlineStr"/>
      <c r="E8" s="22" t="inlineStr"/>
    </row>
    <row r="9">
      <c r="A9" s="23" t="inlineStr">
        <is>
          <t>Taux d'épargne réel (%)</t>
        </is>
      </c>
      <c r="B9" s="28">
        <f>SI(B4&gt;0;B7/B4;0)</f>
        <v/>
      </c>
      <c r="C9" s="29" t="inlineStr"/>
      <c r="D9" s="29" t="inlineStr"/>
      <c r="E9" s="29" t="inlineStr"/>
    </row>
    <row r="10">
      <c r="A10" s="21" t="inlineStr">
        <is>
          <t>Nombre de dépenses</t>
        </is>
      </c>
      <c r="B10" s="30">
        <f>NB.SI(Budget_50_30_20!E:E;"Besoin")+NB.SI(Budget_50_30_20!E:E;"Envie")+NB.SI(Budget_50_30_20!E:E;"Épargne")</f>
        <v/>
      </c>
      <c r="C10" s="22" t="inlineStr"/>
      <c r="D10" s="22" t="inlineStr"/>
      <c r="E10" s="22" t="inlineStr"/>
    </row>
    <row r="11">
      <c r="A11" s="23" t="inlineStr">
        <is>
          <t>Dépense moyenne</t>
        </is>
      </c>
      <c r="B11" s="7">
        <f>MOYENNE.SI.ENS(Budget_50_30_20!G:G;Budget_50_30_20!E:E;"Besoin")</f>
        <v/>
      </c>
      <c r="C11" s="29" t="inlineStr"/>
      <c r="D11" s="29" t="inlineStr"/>
      <c r="E11" s="29" t="inlineStr"/>
    </row>
    <row r="14">
      <c r="A14" s="31" t="inlineStr">
        <is>
          <t>Répartition 50/30/20</t>
        </is>
      </c>
      <c r="B14" s="32" t="inlineStr">
        <is>
          <t>Montant réalisé</t>
        </is>
      </c>
      <c r="C14" s="32" t="inlineStr">
        <is>
          <t>Budget théorique</t>
        </is>
      </c>
    </row>
    <row r="15">
      <c r="A15" s="33" t="inlineStr">
        <is>
          <t>Besoins (50%)</t>
        </is>
      </c>
      <c r="B15" s="34">
        <f>B5</f>
        <v/>
      </c>
      <c r="C15" s="34">
        <f>C5</f>
        <v/>
      </c>
    </row>
    <row r="16">
      <c r="A16" s="33" t="inlineStr">
        <is>
          <t>Envies (30%)</t>
        </is>
      </c>
      <c r="B16" s="34">
        <f>B6</f>
        <v/>
      </c>
      <c r="C16" s="34">
        <f>C6</f>
        <v/>
      </c>
    </row>
    <row r="17">
      <c r="A17" s="33" t="inlineStr">
        <is>
          <t>Épargne (20%)</t>
        </is>
      </c>
      <c r="B17" s="34">
        <f>B7</f>
        <v/>
      </c>
      <c r="C17" s="34">
        <f>C7</f>
        <v/>
      </c>
    </row>
    <row r="19">
      <c r="A19" s="31" t="inlineStr">
        <is>
          <t>Évolution cumulative</t>
        </is>
      </c>
      <c r="B19" s="32" t="inlineStr">
        <is>
          <t>Reste à vivre cumulé</t>
        </is>
      </c>
    </row>
    <row r="20">
      <c r="A20" s="35" t="inlineStr">
        <is>
          <t>05/01/2026</t>
        </is>
      </c>
      <c r="B20" s="34" t="n">
        <v>3200</v>
      </c>
    </row>
    <row r="21">
      <c r="A21" s="35" t="inlineStr">
        <is>
          <t>08/01/2026</t>
        </is>
      </c>
      <c r="B21" s="34" t="n">
        <v>2250</v>
      </c>
    </row>
    <row r="22">
      <c r="A22" s="35" t="inlineStr">
        <is>
          <t>10/01/2026</t>
        </is>
      </c>
      <c r="B22" s="34" t="n">
        <v>1930</v>
      </c>
    </row>
    <row r="23">
      <c r="A23" s="35" t="inlineStr">
        <is>
          <t>14/01/2026</t>
        </is>
      </c>
      <c r="B23" s="34" t="n">
        <v>1843.6</v>
      </c>
    </row>
    <row r="24">
      <c r="A24" s="35" t="inlineStr">
        <is>
          <t>16/01/2026</t>
        </is>
      </c>
      <c r="B24" s="34" t="n">
        <v>1764.61</v>
      </c>
    </row>
    <row r="25">
      <c r="A25" s="35" t="inlineStr">
        <is>
          <t>18/01/2026</t>
        </is>
      </c>
      <c r="B25" s="34" t="n">
        <v>1444.61</v>
      </c>
    </row>
    <row r="26">
      <c r="A26" s="35" t="inlineStr">
        <is>
          <t>20/01/2026</t>
        </is>
      </c>
      <c r="B26" s="34" t="n">
        <v>1284.61</v>
      </c>
    </row>
    <row r="27">
      <c r="A27" s="35" t="inlineStr">
        <is>
          <t>22/01/2026</t>
        </is>
      </c>
      <c r="B27" s="34" t="n">
        <v>1219.61</v>
      </c>
    </row>
  </sheetData>
  <mergeCells count="1">
    <mergeCell ref="A1:H1"/>
  </mergeCells>
  <conditionalFormatting sqref="D5:D7">
    <cfRule type="expression" priority="1" dxfId="0" stopIfTrue="0">
      <formula>D5&lt;0</formula>
    </cfRule>
    <cfRule type="expression" priority="2" dxfId="1" stopIfTrue="0">
      <formula>D5&gt;0</formula>
    </cfRule>
  </conditionalFormatting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H16"/>
  <sheetViews>
    <sheetView workbookViewId="0">
      <selection activeCell="A1" sqref="A1"/>
    </sheetView>
  </sheetViews>
  <sheetFormatPr baseColWidth="8" defaultRowHeight="15"/>
  <cols>
    <col width="32" customWidth="1" min="1" max="1"/>
    <col width="18" customWidth="1" min="2" max="2"/>
    <col width="32" customWidth="1" min="3" max="3"/>
    <col width="8" customWidth="1" min="4" max="4"/>
    <col width="4" customWidth="1" min="5" max="5"/>
    <col width="18" customWidth="1" min="6" max="6"/>
    <col width="18" customWidth="1" min="7" max="7"/>
    <col width="14" customWidth="1" min="8" max="8"/>
  </cols>
  <sheetData>
    <row r="1" ht="28" customHeight="1">
      <c r="A1" s="1" t="inlineStr">
        <is>
          <t>PARAMÈTRES ET LISTES DE RÉFÉRENCE</t>
        </is>
      </c>
    </row>
    <row r="2">
      <c r="A2" s="4" t="inlineStr">
        <is>
          <t>Paramètre</t>
        </is>
      </c>
      <c r="B2" s="4" t="inlineStr">
        <is>
          <t>Valeur</t>
        </is>
      </c>
      <c r="C2" s="4" t="inlineStr">
        <is>
          <t>Formule / Remarque</t>
        </is>
      </c>
      <c r="D2" s="4" t="inlineStr">
        <is>
          <t>Unité</t>
        </is>
      </c>
      <c r="F2" s="4" t="inlineStr">
        <is>
          <t>Catégories</t>
        </is>
      </c>
      <c r="G2" s="4" t="inlineStr">
        <is>
          <t>Comptes</t>
        </is>
      </c>
      <c r="H2" s="4" t="inlineStr">
        <is>
          <t>Villes</t>
        </is>
      </c>
    </row>
    <row r="3">
      <c r="A3" s="36" t="inlineStr">
        <is>
          <t>Revenu net mensuel de référence</t>
        </is>
      </c>
      <c r="B3" s="7" t="n">
        <v>3200</v>
      </c>
      <c r="C3" s="36" t="inlineStr">
        <is>
          <t>Saisir le revenu net mensuel</t>
        </is>
      </c>
      <c r="D3" s="13" t="inlineStr">
        <is>
          <t>€</t>
        </is>
      </c>
      <c r="F3" s="36" t="inlineStr">
        <is>
          <t>Revenu</t>
        </is>
      </c>
      <c r="G3" s="36" t="inlineStr">
        <is>
          <t>Compte courant</t>
        </is>
      </c>
      <c r="H3" s="36" t="inlineStr">
        <is>
          <t>Paris</t>
        </is>
      </c>
    </row>
    <row r="4">
      <c r="A4" s="37" t="inlineStr">
        <is>
          <t>Seuil Besoins (50%)</t>
        </is>
      </c>
      <c r="B4" s="7">
        <f>B3*0,5</f>
        <v/>
      </c>
      <c r="C4" s="37" t="inlineStr">
        <is>
          <t>Revenu × 50%</t>
        </is>
      </c>
      <c r="D4" s="16" t="inlineStr">
        <is>
          <t>€</t>
        </is>
      </c>
      <c r="F4" s="37" t="inlineStr">
        <is>
          <t>Logement</t>
        </is>
      </c>
      <c r="G4" s="37" t="inlineStr">
        <is>
          <t>Livret A</t>
        </is>
      </c>
      <c r="H4" s="37" t="inlineStr">
        <is>
          <t>Lyon</t>
        </is>
      </c>
    </row>
    <row r="5">
      <c r="A5" s="36" t="inlineStr">
        <is>
          <t>Seuil Envies (30%)</t>
        </is>
      </c>
      <c r="B5" s="7">
        <f>B3*0,3</f>
        <v/>
      </c>
      <c r="C5" s="36" t="inlineStr">
        <is>
          <t>Revenu × 30%</t>
        </is>
      </c>
      <c r="D5" s="13" t="inlineStr">
        <is>
          <t>€</t>
        </is>
      </c>
      <c r="F5" s="36" t="inlineStr">
        <is>
          <t>Transport</t>
        </is>
      </c>
      <c r="G5" s="36" t="inlineStr">
        <is>
          <t>LDDS</t>
        </is>
      </c>
      <c r="H5" s="36" t="inlineStr">
        <is>
          <t>Marseille</t>
        </is>
      </c>
    </row>
    <row r="6">
      <c r="A6" s="37" t="inlineStr">
        <is>
          <t>Seuil Épargne (20%)</t>
        </is>
      </c>
      <c r="B6" s="7">
        <f>B3*0,2</f>
        <v/>
      </c>
      <c r="C6" s="37" t="inlineStr">
        <is>
          <t>Revenu × 20%</t>
        </is>
      </c>
      <c r="D6" s="16" t="inlineStr">
        <is>
          <t>€</t>
        </is>
      </c>
      <c r="F6" s="37" t="inlineStr">
        <is>
          <t>Alimentation</t>
        </is>
      </c>
      <c r="G6" s="37" t="inlineStr">
        <is>
          <t>PEL</t>
        </is>
      </c>
      <c r="H6" s="37" t="inlineStr">
        <is>
          <t>Toulouse</t>
        </is>
      </c>
    </row>
    <row r="7">
      <c r="F7" s="36" t="inlineStr">
        <is>
          <t>Santé</t>
        </is>
      </c>
      <c r="H7" s="36" t="inlineStr">
        <is>
          <t>Bordeaux</t>
        </is>
      </c>
    </row>
    <row r="8">
      <c r="F8" s="37" t="inlineStr">
        <is>
          <t>Loisirs</t>
        </is>
      </c>
      <c r="H8" s="37" t="inlineStr">
        <is>
          <t>Nantes</t>
        </is>
      </c>
    </row>
    <row r="9">
      <c r="F9" s="36" t="inlineStr">
        <is>
          <t>Épargne</t>
        </is>
      </c>
      <c r="H9" s="36" t="inlineStr">
        <is>
          <t>Lille</t>
        </is>
      </c>
    </row>
    <row r="10">
      <c r="F10" s="37" t="inlineStr">
        <is>
          <t>Divers</t>
        </is>
      </c>
      <c r="H10" s="37" t="inlineStr">
        <is>
          <t>Strasbourg</t>
        </is>
      </c>
    </row>
    <row r="12">
      <c r="F12" s="4" t="inlineStr">
        <is>
          <t>Types 50/30/20</t>
        </is>
      </c>
    </row>
    <row r="13">
      <c r="F13" s="36" t="inlineStr">
        <is>
          <t>Revenu</t>
        </is>
      </c>
    </row>
    <row r="14">
      <c r="F14" s="37" t="inlineStr">
        <is>
          <t>Besoin</t>
        </is>
      </c>
    </row>
    <row r="15">
      <c r="F15" s="36" t="inlineStr">
        <is>
          <t>Envie</t>
        </is>
      </c>
    </row>
    <row r="16">
      <c r="F16" s="37" t="inlineStr">
        <is>
          <t>Épargne</t>
        </is>
      </c>
    </row>
  </sheetData>
  <mergeCells count="1">
    <mergeCell ref="A1:D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35"/>
  <sheetViews>
    <sheetView workbookViewId="0">
      <selection activeCell="A1" sqref="A1"/>
    </sheetView>
  </sheetViews>
  <sheetFormatPr baseColWidth="8" defaultRowHeight="15"/>
  <cols>
    <col width="100" customWidth="1" min="1" max="1"/>
    <col width="4" customWidth="1" min="2" max="2"/>
    <col width="4" customWidth="1" min="3" max="3"/>
    <col width="4" customWidth="1" min="4" max="4"/>
    <col width="4" customWidth="1" min="5" max="5"/>
    <col width="4" customWidth="1" min="6" max="6"/>
  </cols>
  <sheetData>
    <row r="1" ht="30" customHeight="1">
      <c r="A1" s="1" t="inlineStr">
        <is>
          <t>MODE D'EMPLOI — BUDGET 50/30/20</t>
        </is>
      </c>
    </row>
    <row r="3">
      <c r="A3" s="38" t="inlineStr">
        <is>
          <t>PRÉSENTATION DE LA MÉTHODE 50/30/20</t>
        </is>
      </c>
      <c r="B3" s="39" t="n"/>
      <c r="C3" s="39" t="n"/>
      <c r="D3" s="39" t="n"/>
      <c r="E3" s="39" t="n"/>
      <c r="F3" s="40" t="n"/>
    </row>
    <row r="4" ht="60" customHeight="1">
      <c r="A4" s="41" t="inlineStr">
        <is>
          <t>La règle 50/30/20 vous aide à répartir vos revenus en trois catégories : 50% pour les besoins
essentiels, 30% pour les envies personnelles et 20% pour l'épargne ou le remboursement de dettes.</t>
        </is>
      </c>
      <c r="B4" s="39" t="n"/>
      <c r="C4" s="39" t="n"/>
      <c r="D4" s="39" t="n"/>
      <c r="E4" s="39" t="n"/>
      <c r="F4" s="40" t="n"/>
    </row>
    <row r="6">
      <c r="A6" s="38" t="inlineStr">
        <is>
          <t>FEUILLE 1 — Budget_50_30_20 (saisie des données)</t>
        </is>
      </c>
      <c r="B6" s="39" t="n"/>
      <c r="C6" s="39" t="n"/>
      <c r="D6" s="39" t="n"/>
      <c r="E6" s="39" t="n"/>
      <c r="F6" s="40" t="n"/>
    </row>
    <row r="7" ht="90" customHeight="1">
      <c r="A7" s="41" t="inlineStr">
        <is>
          <t>• Colonne A (Date) : saisir la date au format JJ/MM/AAAA.
• Colonne B (Libellé) : description de la dépense ou du revenu.
• Colonne C (Catégorie) : choisir dans la liste déroulante (Revenu, Logement, etc.).
• Colonne D (Sous-catégorie) : préciser le type de dépense.
• Colonne E (Type 50/30/20) : Besoin, Envie, Épargne ou Revenu.
• Colonne F (Compte) : compte débité ou crédité.
• Colonne G (Montant) : saisir le montant en euros.
• Colonne H (Revenu réf.) : renseigner uniquement sur les lignes de type Revenu.
• Colonne I (Part du revenu %) : calculé automatiquement.
• Colonne J (Statut) : 'Dans le budget' ou 'Dépassement' selon les seuils.</t>
        </is>
      </c>
      <c r="B7" s="39" t="n"/>
      <c r="C7" s="39" t="n"/>
      <c r="D7" s="39" t="n"/>
      <c r="E7" s="39" t="n"/>
      <c r="F7" s="40" t="n"/>
    </row>
    <row r="18">
      <c r="A18" s="38" t="inlineStr">
        <is>
          <t>FEUILLE 2 — Synthèse (tableau de bord)</t>
        </is>
      </c>
      <c r="B18" s="39" t="n"/>
      <c r="C18" s="39" t="n"/>
      <c r="D18" s="39" t="n"/>
      <c r="E18" s="39" t="n"/>
      <c r="F18" s="40" t="n"/>
    </row>
    <row r="19" ht="90" customHeight="1">
      <c r="A19" s="41" t="inlineStr">
        <is>
          <t>• Visualisez en un coup d'œil le total de chaque catégorie.
• Comparez le réalisé au budget théorique 50/30/20.
• Trois graphiques : camembert de répartition, histogramme comparatif, courbe du reste à vivre.</t>
        </is>
      </c>
      <c r="B19" s="39" t="n"/>
      <c r="C19" s="39" t="n"/>
      <c r="D19" s="39" t="n"/>
      <c r="E19" s="39" t="n"/>
      <c r="F19" s="40" t="n"/>
    </row>
    <row r="23">
      <c r="A23" s="38" t="inlineStr">
        <is>
          <t>FEUILLE 3 — Paramètres</t>
        </is>
      </c>
      <c r="B23" s="39" t="n"/>
      <c r="C23" s="39" t="n"/>
      <c r="D23" s="39" t="n"/>
      <c r="E23" s="39" t="n"/>
      <c r="F23" s="40" t="n"/>
    </row>
    <row r="24" ht="60" customHeight="1">
      <c r="A24" s="41" t="inlineStr">
        <is>
          <t>• Renseignez votre revenu net mensuel en cellule B3.
• Les seuils 50/30/20 se calculent automatiquement.
• Retrouvez les listes de catégories, comptes et villes utilisées dans les listes déroulantes.</t>
        </is>
      </c>
      <c r="B24" s="39" t="n"/>
      <c r="C24" s="39" t="n"/>
      <c r="D24" s="39" t="n"/>
      <c r="E24" s="39" t="n"/>
      <c r="F24" s="40" t="n"/>
    </row>
    <row r="28">
      <c r="A28" s="38" t="inlineStr">
        <is>
          <t>CODE COULEUR</t>
        </is>
      </c>
      <c r="B28" s="39" t="n"/>
      <c r="C28" s="39" t="n"/>
      <c r="D28" s="39" t="n"/>
      <c r="E28" s="39" t="n"/>
      <c r="F28" s="40" t="n"/>
    </row>
    <row r="29" ht="90" customHeight="1">
      <c r="A29" s="41" t="inlineStr">
        <is>
          <t>• Fond jaune pâle (#FFFBEB) : cellule à remplir.
• Fond vert clair : dépense dans le budget.
• Fond rouge clair : dépassement du budget.
• En-têtes vert foncé (#0F766E) : titres de colonnes.
• En-têtes turquoise (#14B8A6) : sous-titres et totaux.</t>
        </is>
      </c>
      <c r="B29" s="39" t="n"/>
      <c r="C29" s="39" t="n"/>
      <c r="D29" s="39" t="n"/>
      <c r="E29" s="39" t="n"/>
      <c r="F29" s="40" t="n"/>
    </row>
    <row r="34">
      <c r="A34" s="38" t="inlineStr">
        <is>
          <t>BONNES PRATIQUES</t>
        </is>
      </c>
      <c r="B34" s="39" t="n"/>
      <c r="C34" s="39" t="n"/>
      <c r="D34" s="39" t="n"/>
      <c r="E34" s="39" t="n"/>
      <c r="F34" s="40" t="n"/>
    </row>
    <row r="35" ht="90" customHeight="1">
      <c r="A35" s="41" t="inlineStr">
        <is>
          <t>1. Enregistrez chaque opération dès qu'elle a lieu.
2. Vérifiez chaque semaine votre taux d'épargne réel dans la Synthèse.
3. Ajustez vos envies si le total dépasse 30% du revenu.
4. Visez un taux d'épargne d'au moins 20% pour constituer votre épargne de précaution.
5. Sauvegardez le fichier après chaque session de saisie.</t>
        </is>
      </c>
      <c r="B35" s="39" t="n"/>
      <c r="C35" s="39" t="n"/>
      <c r="D35" s="39" t="n"/>
      <c r="E35" s="39" t="n"/>
      <c r="F35" s="40" t="n"/>
    </row>
  </sheetData>
  <mergeCells count="13">
    <mergeCell ref="A1:F1"/>
    <mergeCell ref="A3:F3"/>
    <mergeCell ref="A4:F4"/>
    <mergeCell ref="A6:F6"/>
    <mergeCell ref="A7:F7"/>
    <mergeCell ref="A18:F18"/>
    <mergeCell ref="A19:F19"/>
    <mergeCell ref="A23:F23"/>
    <mergeCell ref="A24:F24"/>
    <mergeCell ref="A28:F28"/>
    <mergeCell ref="A29:F29"/>
    <mergeCell ref="A34:F34"/>
    <mergeCell ref="A35:F3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2026-06-01T19:34:04Z</dcterms:created>
  <dcterms:modified xmlns:dcterms="http://purl.org/dc/terms/" xmlns:xsi="http://www.w3.org/2001/XMLSchema-instance" xsi:type="dcterms:W3CDTF">2026-06-01T19:34:04Z</dcterms:modified>
</cp:coreProperties>
</file>